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108" windowWidth="18876" windowHeight="10632" tabRatio="560" activeTab="1"/>
  </bookViews>
  <sheets>
    <sheet name="Index" sheetId="1" r:id="rId1"/>
    <sheet name="Levy Rates 1991-2023" sheetId="2" r:id="rId2"/>
    <sheet name="Levy Amounts 2004 - 2023" sheetId="3" r:id="rId3"/>
  </sheets>
  <definedNames>
    <definedName name="_xlnm.Print_Area" localSheetId="2">'Levy Amounts 2004 - 2023'!$A$1:$M$33</definedName>
    <definedName name="_xlnm.Print_Area" localSheetId="1">'Levy Rates 1991-2023'!$A$1:$W$40</definedName>
    <definedName name="_xlnm.Print_Titles" localSheetId="2">'Levy Amounts 2004 - 2023'!$A:$A</definedName>
    <definedName name="_xlnm.Print_Titles" localSheetId="1">'Levy Rates 1991-2023'!$A:$A</definedName>
  </definedNames>
  <calcPr fullCalcOnLoad="1"/>
</workbook>
</file>

<file path=xl/comments3.xml><?xml version="1.0" encoding="utf-8"?>
<comments xmlns="http://schemas.openxmlformats.org/spreadsheetml/2006/main">
  <authors>
    <author>Elofson, Laurie</author>
  </authors>
  <commentList>
    <comment ref="U6" authorId="0">
      <text>
        <r>
          <rPr>
            <sz val="9"/>
            <rFont val="Tahoma"/>
            <family val="0"/>
          </rPr>
          <t xml:space="preserve">As listed in Ordinance; looks like they mixed up MH and Vets amts?
</t>
        </r>
      </text>
    </comment>
    <comment ref="U25" authorId="0">
      <text>
        <r>
          <rPr>
            <b/>
            <sz val="9"/>
            <rFont val="Tahoma"/>
            <family val="0"/>
          </rPr>
          <t>Elofson, Laurie:</t>
        </r>
        <r>
          <rPr>
            <sz val="9"/>
            <rFont val="Tahoma"/>
            <family val="0"/>
          </rPr>
          <t xml:space="preserve">
From 19560 - not listed in amended ordinance 19573</t>
        </r>
      </text>
    </comment>
  </commentList>
</comments>
</file>

<file path=xl/sharedStrings.xml><?xml version="1.0" encoding="utf-8"?>
<sst xmlns="http://schemas.openxmlformats.org/spreadsheetml/2006/main" count="64" uniqueCount="52">
  <si>
    <t>Levy</t>
  </si>
  <si>
    <t>Current Expense</t>
  </si>
  <si>
    <t>Human Services Fund/Mental Health</t>
  </si>
  <si>
    <t>River Improvements</t>
  </si>
  <si>
    <t>Inter-County River Improvements</t>
  </si>
  <si>
    <t>Bond Redemption - Limited</t>
  </si>
  <si>
    <t>AFIS</t>
  </si>
  <si>
    <t>Unlimited G.O. Bonds</t>
  </si>
  <si>
    <t>Conservation Futures</t>
  </si>
  <si>
    <t>Emergency Medical Services</t>
  </si>
  <si>
    <t>Parks</t>
  </si>
  <si>
    <t>Emergency Communications</t>
  </si>
  <si>
    <t>Sub-Total (Non-voted)</t>
  </si>
  <si>
    <t>Zoo/Open Space/Trails</t>
  </si>
  <si>
    <t>Veterans/Human Services</t>
  </si>
  <si>
    <t>Total Regular Levies</t>
  </si>
  <si>
    <t>Total Countywide</t>
  </si>
  <si>
    <t>Transportation</t>
  </si>
  <si>
    <t>Regional Justice</t>
  </si>
  <si>
    <t>Veteran's Aid (Soldiers Relief)</t>
  </si>
  <si>
    <t xml:space="preserve"> </t>
  </si>
  <si>
    <t>Veteran's Aid</t>
  </si>
  <si>
    <t>Regional Justice Center</t>
  </si>
  <si>
    <t>Veterans and Human Services</t>
  </si>
  <si>
    <t>Transit</t>
  </si>
  <si>
    <t>Unincorporated County - Roads</t>
  </si>
  <si>
    <t>Total without Roads</t>
  </si>
  <si>
    <t>Total County with Roads</t>
  </si>
  <si>
    <t>Flood District</t>
  </si>
  <si>
    <t>Ferry District</t>
  </si>
  <si>
    <t>King County Property Tax Amounts</t>
  </si>
  <si>
    <t>Ordinance No.</t>
  </si>
  <si>
    <t>Total Countywide AV (Levy Ordinance)</t>
  </si>
  <si>
    <t>Tax Year</t>
  </si>
  <si>
    <t>Road District Fund</t>
  </si>
  <si>
    <t>King County Flood District</t>
  </si>
  <si>
    <t>Ferry District</t>
  </si>
  <si>
    <t>Children &amp; Family Justice Center</t>
  </si>
  <si>
    <t>Lid Lifts:</t>
  </si>
  <si>
    <t>Parks-Expansion</t>
  </si>
  <si>
    <t>Levy Rates by Individual Fund; Source: King County Assessor Consolidated Levy Tables</t>
  </si>
  <si>
    <t>Total levy amount imposed by fund; Source: Ordinances as listed for each year</t>
  </si>
  <si>
    <t>Note:</t>
  </si>
  <si>
    <t>Totals of levy rates may not match DOA do to rounding differences.</t>
  </si>
  <si>
    <t>Best Starts for Kids</t>
  </si>
  <si>
    <t>Puget Sound Emergency Radio Network</t>
  </si>
  <si>
    <t>King County Levy Rates 1991 - 2016</t>
  </si>
  <si>
    <t>King County Levy Amounts 2004 - 2016</t>
  </si>
  <si>
    <t>Veterans, Seniors, and Human Services</t>
  </si>
  <si>
    <t>Veterans/Seniors/Human Services</t>
  </si>
  <si>
    <t>Marine</t>
  </si>
  <si>
    <t>King County Levy Rates (1991-2023)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</si>
</sst>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_);_(* \(#,##0.0\);_(* &quot;-&quot;?_);_(@_)"/>
    <numFmt numFmtId="172" formatCode="0.00000"/>
    <numFmt numFmtId="173" formatCode="0.0000"/>
    <numFmt numFmtId="174" formatCode="_(* #,##0.0000_);_(* \(#,##0.0000\);_(* &quot;-&quot;????_);_(@_)"/>
    <numFmt numFmtId="175" formatCode="mmm\-yyyy"/>
    <numFmt numFmtId="176" formatCode="_(* #,##0.000_);_(* \(#,##0.000\);_(* &quot;-&quot;???_);_(@_)"/>
    <numFmt numFmtId="177" formatCode="0.000"/>
    <numFmt numFmtId="178" formatCode="&quot;$&quot;#,##0.00"/>
    <numFmt numFmtId="179" formatCode="&quot;$&quot;#,##0.00000"/>
    <numFmt numFmtId="180" formatCode="#.#0_);[Red]\(#.#0\)"/>
    <numFmt numFmtId="181" formatCode="#.#0%_);[Red]\(#.#0\)%"/>
    <numFmt numFmtId="182" formatCode="#.#0%_);[Red]\-#.#0%"/>
    <numFmt numFmtId="183" formatCode="#.#%_);[Red]\-#.#%"/>
    <numFmt numFmtId="184" formatCode="#.#%_);[Red]\-#.#%_)"/>
    <numFmt numFmtId="185" formatCode="#.0%_);[Red]\-#.0%_)"/>
    <numFmt numFmtId="186" formatCode="0.0%_);[Red]\-0.0%_)"/>
    <numFmt numFmtId="187" formatCode="_(\$* #,##0.00_);_(\$* \(#,##0.00\);_(\$* &quot;-&quot;??_);_(@_)"/>
    <numFmt numFmtId="188" formatCode="&quot;$&quot;#,##0"/>
    <numFmt numFmtId="189" formatCode="\$#,##0.00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_(&quot;$&quot;* #,##0.00000_);_(&quot;$&quot;* \(#,##0.00000\);_(&quot;$&quot;* &quot;-&quot;??_);_(@_)"/>
    <numFmt numFmtId="193" formatCode="#,##0.00000_);\(#,##0.00000\)"/>
    <numFmt numFmtId="194" formatCode="_(* #,##0.00000_);_(* \(#,##0.00000\);_(* &quot;-&quot;?????_);_(@_)"/>
    <numFmt numFmtId="195" formatCode="_(&quot;$&quot;* #,##0.00000_);_(&quot;$&quot;* \(#,##0.00000\);_(&quot;$&quot;* &quot;-&quot;?????_);_(@_)"/>
    <numFmt numFmtId="196" formatCode="&quot;$&quot;#,##0.0000"/>
    <numFmt numFmtId="197" formatCode="&quot;$&quot;#,##0.000"/>
    <numFmt numFmtId="198" formatCode="&quot;$&quot;#,##0.0"/>
    <numFmt numFmtId="199" formatCode="_(* #,##0.0000000_);_(* \(#,##0.0000000\);_(* &quot;-&quot;???????_);_(@_)"/>
    <numFmt numFmtId="200" formatCode="&quot;$&quot;#,##0.000000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Verdana"/>
      <family val="2"/>
    </font>
    <font>
      <b/>
      <sz val="11"/>
      <name val="Arial Narrow"/>
      <family val="2"/>
    </font>
    <font>
      <b/>
      <u val="single"/>
      <sz val="10"/>
      <name val="Arial Narrow"/>
      <family val="2"/>
    </font>
    <font>
      <b/>
      <u val="single"/>
      <sz val="10"/>
      <color indexed="12"/>
      <name val="Verdan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188" fontId="6" fillId="0" borderId="0" xfId="0" applyNumberFormat="1" applyFont="1" applyAlignment="1">
      <alignment/>
    </xf>
    <xf numFmtId="188" fontId="6" fillId="0" borderId="0" xfId="42" applyNumberFormat="1" applyFont="1" applyAlignment="1">
      <alignment/>
    </xf>
    <xf numFmtId="188" fontId="6" fillId="0" borderId="12" xfId="42" applyNumberFormat="1" applyFont="1" applyBorder="1" applyAlignment="1">
      <alignment/>
    </xf>
    <xf numFmtId="188" fontId="6" fillId="0" borderId="0" xfId="42" applyNumberFormat="1" applyFont="1" applyFill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188" fontId="6" fillId="0" borderId="12" xfId="0" applyNumberFormat="1" applyFont="1" applyBorder="1" applyAlignment="1">
      <alignment horizontal="right"/>
    </xf>
    <xf numFmtId="188" fontId="6" fillId="0" borderId="0" xfId="0" applyNumberFormat="1" applyFont="1" applyFill="1" applyBorder="1" applyAlignment="1">
      <alignment horizontal="right"/>
    </xf>
    <xf numFmtId="192" fontId="6" fillId="0" borderId="0" xfId="45" applyNumberFormat="1" applyFont="1" applyBorder="1" applyAlignment="1">
      <alignment horizontal="center"/>
    </xf>
    <xf numFmtId="194" fontId="6" fillId="0" borderId="0" xfId="45" applyNumberFormat="1" applyFont="1" applyBorder="1" applyAlignment="1">
      <alignment horizontal="center"/>
    </xf>
    <xf numFmtId="195" fontId="6" fillId="0" borderId="0" xfId="45" applyNumberFormat="1" applyFont="1" applyBorder="1" applyAlignment="1">
      <alignment horizontal="center"/>
    </xf>
    <xf numFmtId="0" fontId="31" fillId="0" borderId="0" xfId="0" applyFont="1" applyAlignment="1">
      <alignment wrapText="1"/>
    </xf>
    <xf numFmtId="0" fontId="7" fillId="33" borderId="11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31" fillId="0" borderId="0" xfId="0" applyFont="1" applyAlignment="1">
      <alignment/>
    </xf>
    <xf numFmtId="0" fontId="9" fillId="0" borderId="0" xfId="0" applyFont="1" applyAlignment="1">
      <alignment/>
    </xf>
    <xf numFmtId="42" fontId="6" fillId="0" borderId="0" xfId="0" applyNumberFormat="1" applyFont="1" applyAlignment="1">
      <alignment horizontal="right"/>
    </xf>
    <xf numFmtId="42" fontId="6" fillId="0" borderId="0" xfId="42" applyNumberFormat="1" applyFont="1" applyAlignment="1">
      <alignment/>
    </xf>
    <xf numFmtId="41" fontId="6" fillId="0" borderId="0" xfId="0" applyNumberFormat="1" applyFont="1" applyAlignment="1">
      <alignment horizontal="right"/>
    </xf>
    <xf numFmtId="41" fontId="6" fillId="0" borderId="0" xfId="42" applyNumberFormat="1" applyFont="1" applyAlignment="1">
      <alignment/>
    </xf>
    <xf numFmtId="41" fontId="6" fillId="0" borderId="0" xfId="0" applyNumberFormat="1" applyFont="1" applyAlignment="1">
      <alignment/>
    </xf>
    <xf numFmtId="42" fontId="6" fillId="0" borderId="11" xfId="42" applyNumberFormat="1" applyFont="1" applyBorder="1" applyAlignment="1">
      <alignment/>
    </xf>
    <xf numFmtId="41" fontId="6" fillId="0" borderId="11" xfId="0" applyNumberFormat="1" applyFont="1" applyBorder="1" applyAlignment="1">
      <alignment horizontal="right"/>
    </xf>
    <xf numFmtId="41" fontId="6" fillId="0" borderId="11" xfId="42" applyNumberFormat="1" applyFont="1" applyBorder="1" applyAlignment="1">
      <alignment/>
    </xf>
    <xf numFmtId="42" fontId="7" fillId="33" borderId="11" xfId="42" applyNumberFormat="1" applyFont="1" applyFill="1" applyBorder="1" applyAlignment="1">
      <alignment/>
    </xf>
    <xf numFmtId="42" fontId="7" fillId="0" borderId="0" xfId="0" applyNumberFormat="1" applyFont="1" applyAlignment="1">
      <alignment/>
    </xf>
    <xf numFmtId="42" fontId="7" fillId="0" borderId="0" xfId="42" applyNumberFormat="1" applyFont="1" applyAlignment="1">
      <alignment/>
    </xf>
    <xf numFmtId="0" fontId="6" fillId="0" borderId="0" xfId="0" applyFont="1" applyFill="1" applyAlignment="1">
      <alignment/>
    </xf>
    <xf numFmtId="179" fontId="7" fillId="0" borderId="0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 horizontal="center"/>
    </xf>
    <xf numFmtId="192" fontId="7" fillId="0" borderId="13" xfId="45" applyNumberFormat="1" applyFont="1" applyBorder="1" applyAlignment="1">
      <alignment horizontal="center"/>
    </xf>
    <xf numFmtId="17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11" fillId="0" borderId="0" xfId="54" applyFont="1" applyAlignment="1" applyProtection="1">
      <alignment vertical="center"/>
      <protection/>
    </xf>
    <xf numFmtId="179" fontId="9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" fontId="7" fillId="0" borderId="0" xfId="0" applyNumberFormat="1" applyFont="1" applyFill="1" applyAlignment="1">
      <alignment/>
    </xf>
    <xf numFmtId="1" fontId="7" fillId="0" borderId="10" xfId="0" applyNumberFormat="1" applyFont="1" applyFill="1" applyBorder="1" applyAlignment="1">
      <alignment horizontal="right" wrapText="1"/>
    </xf>
    <xf numFmtId="1" fontId="7" fillId="0" borderId="10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188" fontId="6" fillId="0" borderId="0" xfId="0" applyNumberFormat="1" applyFont="1" applyAlignment="1">
      <alignment horizontal="center"/>
    </xf>
    <xf numFmtId="42" fontId="6" fillId="0" borderId="0" xfId="0" applyNumberFormat="1" applyFont="1" applyAlignment="1">
      <alignment/>
    </xf>
    <xf numFmtId="200" fontId="6" fillId="0" borderId="0" xfId="42" applyNumberFormat="1" applyFont="1" applyAlignment="1">
      <alignment/>
    </xf>
    <xf numFmtId="200" fontId="6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7.625" style="23" bestFit="1" customWidth="1"/>
    <col min="2" max="2" width="35.125" style="23" customWidth="1"/>
    <col min="3" max="16384" width="9.00390625" style="23" customWidth="1"/>
  </cols>
  <sheetData>
    <row r="1" spans="1:2" ht="28.5">
      <c r="A1" s="44" t="s">
        <v>46</v>
      </c>
      <c r="B1" s="20" t="s">
        <v>40</v>
      </c>
    </row>
    <row r="3" spans="1:2" ht="28.5">
      <c r="A3" s="44" t="s">
        <v>47</v>
      </c>
      <c r="B3" s="20" t="s">
        <v>41</v>
      </c>
    </row>
  </sheetData>
  <sheetProtection/>
  <hyperlinks>
    <hyperlink ref="A1" location="'Levy Rates 1991-2015'!A1" display="King County Levy Rates 1991 - 2015"/>
    <hyperlink ref="A3" location="'Levy Amounts 2004 - 2015'!A1" display="King County Levy Amounts 2004 - 2015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tabSelected="1" zoomScalePageLayoutView="0" workbookViewId="0" topLeftCell="A1">
      <pane xSplit="1" ySplit="3" topLeftCell="Y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19" sqref="Z19"/>
    </sheetView>
  </sheetViews>
  <sheetFormatPr defaultColWidth="9.00390625" defaultRowHeight="12.75"/>
  <cols>
    <col min="1" max="1" width="28.375" style="49" bestFit="1" customWidth="1"/>
    <col min="2" max="34" width="12.625" style="40" customWidth="1"/>
    <col min="35" max="16384" width="9.00390625" style="2" customWidth="1"/>
  </cols>
  <sheetData>
    <row r="1" spans="1:34" s="36" customFormat="1" ht="14.25">
      <c r="A1" s="45" t="s">
        <v>51</v>
      </c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s="50" customFormat="1" ht="13.5">
      <c r="A2" s="4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51" customFormat="1" ht="14.25" thickBot="1">
      <c r="A3" s="52" t="s">
        <v>0</v>
      </c>
      <c r="B3" s="53">
        <v>1991</v>
      </c>
      <c r="C3" s="53">
        <v>1992</v>
      </c>
      <c r="D3" s="53">
        <v>1993</v>
      </c>
      <c r="E3" s="53">
        <v>1994</v>
      </c>
      <c r="F3" s="53">
        <v>1995</v>
      </c>
      <c r="G3" s="53">
        <v>1996</v>
      </c>
      <c r="H3" s="53">
        <v>1997</v>
      </c>
      <c r="I3" s="53">
        <v>1998</v>
      </c>
      <c r="J3" s="53">
        <v>1999</v>
      </c>
      <c r="K3" s="53">
        <v>2000</v>
      </c>
      <c r="L3" s="53">
        <v>2001</v>
      </c>
      <c r="M3" s="54">
        <v>2002</v>
      </c>
      <c r="N3" s="53">
        <v>2003</v>
      </c>
      <c r="O3" s="53">
        <v>2004</v>
      </c>
      <c r="P3" s="53">
        <v>2005</v>
      </c>
      <c r="Q3" s="53">
        <v>2006</v>
      </c>
      <c r="R3" s="53">
        <v>2007</v>
      </c>
      <c r="S3" s="53">
        <v>2008</v>
      </c>
      <c r="T3" s="53">
        <v>2009</v>
      </c>
      <c r="U3" s="53">
        <v>2010</v>
      </c>
      <c r="V3" s="53">
        <v>2011</v>
      </c>
      <c r="W3" s="53">
        <v>2012</v>
      </c>
      <c r="X3" s="53">
        <v>2013</v>
      </c>
      <c r="Y3" s="53">
        <v>2014</v>
      </c>
      <c r="Z3" s="53">
        <v>2015</v>
      </c>
      <c r="AA3" s="53">
        <v>2016</v>
      </c>
      <c r="AB3" s="53">
        <v>2017</v>
      </c>
      <c r="AC3" s="53">
        <v>2018</v>
      </c>
      <c r="AD3" s="53">
        <v>2019</v>
      </c>
      <c r="AE3" s="53">
        <v>2020</v>
      </c>
      <c r="AF3" s="53">
        <v>2021</v>
      </c>
      <c r="AG3" s="53">
        <v>2022</v>
      </c>
      <c r="AH3" s="53">
        <v>2023</v>
      </c>
    </row>
    <row r="4" spans="1:34" ht="13.5">
      <c r="A4" s="46" t="s">
        <v>1</v>
      </c>
      <c r="B4" s="17">
        <v>1.0521858</v>
      </c>
      <c r="C4" s="17">
        <v>1.108517</v>
      </c>
      <c r="D4" s="17">
        <v>1.0595257</v>
      </c>
      <c r="E4" s="17">
        <v>1.1331642</v>
      </c>
      <c r="F4" s="17">
        <v>1.1817992</v>
      </c>
      <c r="G4" s="17">
        <v>1.2445736</v>
      </c>
      <c r="H4" s="17">
        <v>1.22319</v>
      </c>
      <c r="I4" s="17">
        <v>1.26577</v>
      </c>
      <c r="J4" s="17">
        <v>1.21027</v>
      </c>
      <c r="K4" s="17">
        <v>1.16031</v>
      </c>
      <c r="L4" s="17">
        <v>1.07656</v>
      </c>
      <c r="M4" s="17">
        <v>1.03765</v>
      </c>
      <c r="N4" s="17">
        <v>0.99968</v>
      </c>
      <c r="O4" s="17">
        <v>0.99253</v>
      </c>
      <c r="P4" s="17">
        <v>0.94845</v>
      </c>
      <c r="Q4" s="17">
        <v>0.89604</v>
      </c>
      <c r="R4" s="17">
        <v>0.84558</v>
      </c>
      <c r="S4" s="17">
        <v>0.76686</v>
      </c>
      <c r="T4" s="17">
        <v>0.69697</v>
      </c>
      <c r="U4" s="17">
        <v>0.80597</v>
      </c>
      <c r="V4" s="17">
        <v>0.84638</v>
      </c>
      <c r="W4" s="17">
        <v>0.89508</v>
      </c>
      <c r="X4" s="17">
        <v>1.00051</v>
      </c>
      <c r="Y4" s="17">
        <v>0.94477</v>
      </c>
      <c r="Z4" s="17">
        <v>0.84772</v>
      </c>
      <c r="AA4" s="17">
        <v>0.79209</v>
      </c>
      <c r="AB4" s="17">
        <v>0.73827</v>
      </c>
      <c r="AC4" s="17">
        <v>0.67262</v>
      </c>
      <c r="AD4" s="17">
        <v>0.61087</v>
      </c>
      <c r="AE4" s="17">
        <v>0.59399</v>
      </c>
      <c r="AF4" s="17">
        <v>0.59354</v>
      </c>
      <c r="AG4" s="17">
        <v>0.55836</v>
      </c>
      <c r="AH4" s="17">
        <v>0.46916</v>
      </c>
    </row>
    <row r="5" spans="1:34" ht="13.5">
      <c r="A5" s="46" t="s">
        <v>3</v>
      </c>
      <c r="B5" s="18">
        <v>0.0171649</v>
      </c>
      <c r="C5" s="18">
        <v>0.0185826</v>
      </c>
      <c r="D5" s="18">
        <v>0.016487</v>
      </c>
      <c r="E5" s="18">
        <v>0.0164051</v>
      </c>
      <c r="F5" s="18">
        <v>0.0159211</v>
      </c>
      <c r="G5" s="18">
        <v>0.0159793</v>
      </c>
      <c r="H5" s="18">
        <v>0.01546</v>
      </c>
      <c r="I5" s="18">
        <v>0.01448</v>
      </c>
      <c r="J5" s="18">
        <v>0.01448</v>
      </c>
      <c r="K5" s="18">
        <v>0.01326</v>
      </c>
      <c r="L5" s="18">
        <v>0.01216</v>
      </c>
      <c r="M5" s="18">
        <v>0.01125</v>
      </c>
      <c r="N5" s="18">
        <v>0.01084</v>
      </c>
      <c r="O5" s="18">
        <v>0.01064</v>
      </c>
      <c r="P5" s="18">
        <v>0.01039</v>
      </c>
      <c r="Q5" s="18">
        <v>0.00986</v>
      </c>
      <c r="R5" s="18">
        <v>0.00922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0</v>
      </c>
      <c r="AF5" s="18">
        <v>0</v>
      </c>
      <c r="AG5" s="18">
        <v>0</v>
      </c>
      <c r="AH5" s="18"/>
    </row>
    <row r="6" spans="1:34" ht="13.5">
      <c r="A6" s="46" t="s">
        <v>4</v>
      </c>
      <c r="B6" s="18">
        <v>0.0004917</v>
      </c>
      <c r="C6" s="18">
        <v>0.0004828</v>
      </c>
      <c r="D6" s="18">
        <v>0.0004281</v>
      </c>
      <c r="E6" s="18">
        <v>0.0004259</v>
      </c>
      <c r="F6" s="18">
        <v>0.0004135</v>
      </c>
      <c r="G6" s="18">
        <v>0.0004098</v>
      </c>
      <c r="H6" s="18">
        <v>0.0004</v>
      </c>
      <c r="I6" s="18">
        <v>0.00037</v>
      </c>
      <c r="J6" s="18">
        <v>0.00034</v>
      </c>
      <c r="K6" s="18">
        <v>0.0003</v>
      </c>
      <c r="L6" s="18">
        <v>0.00027</v>
      </c>
      <c r="M6" s="18">
        <v>0.00024</v>
      </c>
      <c r="N6" s="18">
        <v>0.00022</v>
      </c>
      <c r="O6" s="18">
        <v>0.00021</v>
      </c>
      <c r="P6" s="18">
        <v>0.0002</v>
      </c>
      <c r="Q6" s="18">
        <v>0.00019</v>
      </c>
      <c r="R6" s="18">
        <v>0.00017</v>
      </c>
      <c r="S6" s="18">
        <v>0.00015</v>
      </c>
      <c r="T6" s="18">
        <v>0.00013</v>
      </c>
      <c r="U6" s="18">
        <v>0.00015</v>
      </c>
      <c r="V6" s="18">
        <v>0.00015</v>
      </c>
      <c r="W6" s="18">
        <v>0.00015843423765869795</v>
      </c>
      <c r="X6" s="18">
        <v>0.00016</v>
      </c>
      <c r="Y6" s="18">
        <v>0.00015</v>
      </c>
      <c r="Z6" s="18">
        <v>0.00013</v>
      </c>
      <c r="AA6" s="18">
        <v>0.00012</v>
      </c>
      <c r="AB6" s="18">
        <v>0.00011</v>
      </c>
      <c r="AC6" s="18">
        <v>9E-05</v>
      </c>
      <c r="AD6" s="18">
        <v>8E-05</v>
      </c>
      <c r="AE6" s="18">
        <v>7E-05</v>
      </c>
      <c r="AF6" s="18">
        <v>0</v>
      </c>
      <c r="AG6" s="18">
        <v>0</v>
      </c>
      <c r="AH6" s="18"/>
    </row>
    <row r="7" spans="1:34" ht="13.5">
      <c r="A7" s="46" t="s">
        <v>19</v>
      </c>
      <c r="B7" s="18">
        <v>0.0070949</v>
      </c>
      <c r="C7" s="18">
        <v>0.0075506</v>
      </c>
      <c r="D7" s="18">
        <v>0.0072237</v>
      </c>
      <c r="E7" s="18">
        <v>0.0109133</v>
      </c>
      <c r="F7" s="18">
        <v>0.0112398</v>
      </c>
      <c r="G7" s="18">
        <v>0.0112385</v>
      </c>
      <c r="H7" s="18">
        <v>0.01125</v>
      </c>
      <c r="I7" s="18">
        <v>0.01124</v>
      </c>
      <c r="J7" s="18">
        <v>0.01125</v>
      </c>
      <c r="K7" s="18">
        <v>0.01124</v>
      </c>
      <c r="L7" s="18">
        <v>0.01029</v>
      </c>
      <c r="M7" s="18">
        <v>0.00952</v>
      </c>
      <c r="N7" s="18">
        <v>0.00917</v>
      </c>
      <c r="O7" s="18">
        <v>0.009</v>
      </c>
      <c r="P7" s="18">
        <v>0.00879</v>
      </c>
      <c r="Q7" s="18">
        <v>0.00834</v>
      </c>
      <c r="R7" s="18">
        <v>0.0078</v>
      </c>
      <c r="S7" s="18">
        <v>0.00706</v>
      </c>
      <c r="T7" s="18">
        <v>0.00643</v>
      </c>
      <c r="U7" s="18">
        <v>0.00746</v>
      </c>
      <c r="V7" s="18">
        <v>0.00778</v>
      </c>
      <c r="W7" s="18">
        <v>0.00819</v>
      </c>
      <c r="X7" s="18">
        <v>0.00846</v>
      </c>
      <c r="Y7" s="18">
        <v>0.00798</v>
      </c>
      <c r="Z7" s="18">
        <v>0.00714</v>
      </c>
      <c r="AA7" s="18">
        <v>0.00668</v>
      </c>
      <c r="AB7" s="18">
        <v>0.00622</v>
      </c>
      <c r="AC7" s="18">
        <v>0.00565</v>
      </c>
      <c r="AD7" s="18">
        <v>0.00514</v>
      </c>
      <c r="AE7" s="18">
        <v>0.005</v>
      </c>
      <c r="AF7" s="18">
        <v>0.005</v>
      </c>
      <c r="AG7" s="18">
        <v>0.00468</v>
      </c>
      <c r="AH7" s="18">
        <v>0.00393</v>
      </c>
    </row>
    <row r="8" spans="1:34" ht="13.5">
      <c r="A8" s="46" t="s">
        <v>2</v>
      </c>
      <c r="B8" s="18">
        <v>0.0157665</v>
      </c>
      <c r="C8" s="18">
        <v>0.016779</v>
      </c>
      <c r="D8" s="18">
        <v>0.0160525</v>
      </c>
      <c r="E8" s="18">
        <v>0.0242517</v>
      </c>
      <c r="F8" s="18">
        <v>0.0249773</v>
      </c>
      <c r="G8" s="18">
        <v>0.0249745</v>
      </c>
      <c r="H8" s="18">
        <v>0.025</v>
      </c>
      <c r="I8" s="18">
        <v>0.02498</v>
      </c>
      <c r="J8" s="18">
        <v>0.02499</v>
      </c>
      <c r="K8" s="18">
        <v>0.02498</v>
      </c>
      <c r="L8" s="18">
        <v>0.02286</v>
      </c>
      <c r="M8" s="18">
        <v>0.02115</v>
      </c>
      <c r="N8" s="18">
        <v>0.02038</v>
      </c>
      <c r="O8" s="18">
        <v>0.02</v>
      </c>
      <c r="P8" s="18">
        <v>0.01954</v>
      </c>
      <c r="Q8" s="18">
        <v>0.01854</v>
      </c>
      <c r="R8" s="18">
        <v>0.01733</v>
      </c>
      <c r="S8" s="18">
        <v>0.0157</v>
      </c>
      <c r="T8" s="18">
        <v>0.0143</v>
      </c>
      <c r="U8" s="18">
        <v>0.01657</v>
      </c>
      <c r="V8" s="18">
        <v>0.01746</v>
      </c>
      <c r="W8" s="18">
        <v>0.01838</v>
      </c>
      <c r="X8" s="18">
        <v>0.01899</v>
      </c>
      <c r="Y8" s="18">
        <v>0.0179</v>
      </c>
      <c r="Z8" s="18">
        <v>0.01603</v>
      </c>
      <c r="AA8" s="18">
        <v>0.01499</v>
      </c>
      <c r="AB8" s="18">
        <v>0.01396</v>
      </c>
      <c r="AC8" s="18">
        <v>0.01269</v>
      </c>
      <c r="AD8" s="18">
        <v>0.01154</v>
      </c>
      <c r="AE8" s="18">
        <v>0.01122</v>
      </c>
      <c r="AF8" s="18">
        <v>0.01122</v>
      </c>
      <c r="AG8" s="18">
        <v>0.0105</v>
      </c>
      <c r="AH8" s="18">
        <v>0.00883</v>
      </c>
    </row>
    <row r="9" spans="1:34" ht="13.5">
      <c r="A9" s="46" t="s">
        <v>5</v>
      </c>
      <c r="B9" s="18">
        <v>0.0441762</v>
      </c>
      <c r="C9" s="18">
        <v>0.056208</v>
      </c>
      <c r="D9" s="18">
        <v>0.0560719</v>
      </c>
      <c r="E9" s="18">
        <v>0.0574371</v>
      </c>
      <c r="F9" s="18">
        <v>0.0648492</v>
      </c>
      <c r="G9" s="18">
        <v>0.0881643</v>
      </c>
      <c r="H9" s="18">
        <v>0.1682</v>
      </c>
      <c r="I9" s="18">
        <v>0.12436</v>
      </c>
      <c r="J9" s="18">
        <v>0.12927</v>
      </c>
      <c r="K9" s="18">
        <v>0.12373</v>
      </c>
      <c r="L9" s="18">
        <v>0.10239</v>
      </c>
      <c r="M9" s="18">
        <v>0.06422</v>
      </c>
      <c r="N9" s="18">
        <v>0.06525</v>
      </c>
      <c r="O9" s="18">
        <v>0.05091</v>
      </c>
      <c r="P9" s="18">
        <v>0.0721</v>
      </c>
      <c r="Q9" s="18">
        <v>0.07076</v>
      </c>
      <c r="R9" s="18">
        <v>0.06208</v>
      </c>
      <c r="S9" s="18">
        <v>0.05923</v>
      </c>
      <c r="T9" s="18">
        <v>0.05661</v>
      </c>
      <c r="U9" s="18">
        <v>0.06714</v>
      </c>
      <c r="V9" s="18">
        <v>0.07479</v>
      </c>
      <c r="W9" s="18">
        <v>0.0815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/>
    </row>
    <row r="10" spans="1:34" s="22" customFormat="1" ht="13.5">
      <c r="A10" s="47" t="s">
        <v>12</v>
      </c>
      <c r="B10" s="39">
        <f aca="true" t="shared" si="0" ref="B10:X10">+SUM(B4:B9)</f>
        <v>1.1368800000000001</v>
      </c>
      <c r="C10" s="39">
        <f t="shared" si="0"/>
        <v>1.20812</v>
      </c>
      <c r="D10" s="39">
        <f t="shared" si="0"/>
        <v>1.1557889</v>
      </c>
      <c r="E10" s="39">
        <f t="shared" si="0"/>
        <v>1.2425973</v>
      </c>
      <c r="F10" s="39">
        <f t="shared" si="0"/>
        <v>1.2992001</v>
      </c>
      <c r="G10" s="39">
        <f t="shared" si="0"/>
        <v>1.3853399999999998</v>
      </c>
      <c r="H10" s="39">
        <f t="shared" si="0"/>
        <v>1.4434999999999998</v>
      </c>
      <c r="I10" s="39">
        <f t="shared" si="0"/>
        <v>1.4412</v>
      </c>
      <c r="J10" s="39">
        <f t="shared" si="0"/>
        <v>1.3906</v>
      </c>
      <c r="K10" s="39">
        <f t="shared" si="0"/>
        <v>1.3338199999999998</v>
      </c>
      <c r="L10" s="39">
        <f t="shared" si="0"/>
        <v>1.22453</v>
      </c>
      <c r="M10" s="39">
        <f t="shared" si="0"/>
        <v>1.1440299999999999</v>
      </c>
      <c r="N10" s="39">
        <f t="shared" si="0"/>
        <v>1.1055400000000002</v>
      </c>
      <c r="O10" s="39">
        <f t="shared" si="0"/>
        <v>1.08329</v>
      </c>
      <c r="P10" s="39">
        <f t="shared" si="0"/>
        <v>1.05947</v>
      </c>
      <c r="Q10" s="39">
        <f t="shared" si="0"/>
        <v>1.00373</v>
      </c>
      <c r="R10" s="39">
        <f t="shared" si="0"/>
        <v>0.94218</v>
      </c>
      <c r="S10" s="39">
        <f t="shared" si="0"/>
        <v>0.849</v>
      </c>
      <c r="T10" s="39">
        <f t="shared" si="0"/>
        <v>0.77444</v>
      </c>
      <c r="U10" s="39">
        <f t="shared" si="0"/>
        <v>0.8972899999999999</v>
      </c>
      <c r="V10" s="39">
        <f t="shared" si="0"/>
        <v>0.9465600000000001</v>
      </c>
      <c r="W10" s="39">
        <f t="shared" si="0"/>
        <v>1.0033084342376586</v>
      </c>
      <c r="X10" s="39">
        <f t="shared" si="0"/>
        <v>1.02812</v>
      </c>
      <c r="Y10" s="39">
        <v>0.97079</v>
      </c>
      <c r="Z10" s="39">
        <f aca="true" t="shared" si="1" ref="Z10:AH10">SUM(Z4:Z9)</f>
        <v>0.87102</v>
      </c>
      <c r="AA10" s="39">
        <f t="shared" si="1"/>
        <v>0.8138799999999999</v>
      </c>
      <c r="AB10" s="39">
        <f t="shared" si="1"/>
        <v>0.75856</v>
      </c>
      <c r="AC10" s="39">
        <f t="shared" si="1"/>
        <v>0.69105</v>
      </c>
      <c r="AD10" s="39">
        <f t="shared" si="1"/>
        <v>0.62763</v>
      </c>
      <c r="AE10" s="39">
        <f t="shared" si="1"/>
        <v>0.61028</v>
      </c>
      <c r="AF10" s="39">
        <f t="shared" si="1"/>
        <v>0.60976</v>
      </c>
      <c r="AG10" s="39">
        <f t="shared" si="1"/>
        <v>0.5735399999999999</v>
      </c>
      <c r="AH10" s="39">
        <f t="shared" si="1"/>
        <v>0.48192</v>
      </c>
    </row>
    <row r="11" spans="1:34" ht="13.5">
      <c r="A11" s="48" t="s">
        <v>38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ht="13.5">
      <c r="A12" s="46" t="s">
        <v>10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0.049</v>
      </c>
      <c r="P12" s="19">
        <v>0.04785</v>
      </c>
      <c r="Q12" s="19">
        <v>0.04542</v>
      </c>
      <c r="R12" s="19">
        <v>0.04244</v>
      </c>
      <c r="S12" s="19">
        <v>0.05</v>
      </c>
      <c r="T12" s="19">
        <v>0.04749</v>
      </c>
      <c r="U12" s="19">
        <v>0.05451</v>
      </c>
      <c r="V12" s="19">
        <v>0.05821</v>
      </c>
      <c r="W12" s="19">
        <v>0.06308</v>
      </c>
      <c r="X12" s="19">
        <v>0.06595</v>
      </c>
      <c r="Y12" s="19">
        <v>0.1877</v>
      </c>
      <c r="Z12" s="19">
        <v>0.17014</v>
      </c>
      <c r="AA12" s="19">
        <v>0.15995</v>
      </c>
      <c r="AB12" s="19">
        <v>0.15029</v>
      </c>
      <c r="AC12" s="19">
        <v>0.1394</v>
      </c>
      <c r="AD12" s="19">
        <v>0.12926</v>
      </c>
      <c r="AE12" s="19">
        <v>0.1832</v>
      </c>
      <c r="AF12" s="19">
        <v>0.1862</v>
      </c>
      <c r="AG12" s="19">
        <v>0.18584</v>
      </c>
      <c r="AH12" s="19">
        <v>0.17143</v>
      </c>
    </row>
    <row r="13" spans="1:34" ht="13.5">
      <c r="A13" s="46" t="s">
        <v>13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0.05</v>
      </c>
      <c r="T13" s="18">
        <v>0.04749</v>
      </c>
      <c r="U13" s="18">
        <v>0.05451</v>
      </c>
      <c r="V13" s="18">
        <v>0.05821</v>
      </c>
      <c r="W13" s="18">
        <v>0.06308</v>
      </c>
      <c r="X13" s="18">
        <v>0.06595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/>
      <c r="AH13" s="18"/>
    </row>
    <row r="14" spans="1:34" ht="13.5">
      <c r="A14" s="46" t="s">
        <v>14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0.05</v>
      </c>
      <c r="R14" s="18">
        <v>0.04672</v>
      </c>
      <c r="S14" s="18">
        <v>0.04232</v>
      </c>
      <c r="T14" s="18">
        <v>0.03856</v>
      </c>
      <c r="U14" s="18">
        <v>0.04468</v>
      </c>
      <c r="V14" s="18">
        <v>0.04708</v>
      </c>
      <c r="W14" s="18">
        <v>0.05</v>
      </c>
      <c r="X14" s="18">
        <v>0.05243</v>
      </c>
      <c r="Y14" s="18">
        <v>0.04948</v>
      </c>
      <c r="Z14" s="18">
        <v>0.04488</v>
      </c>
      <c r="AA14" s="18">
        <v>0.04219</v>
      </c>
      <c r="AB14" s="18">
        <v>0.03964</v>
      </c>
      <c r="AC14" s="18">
        <v>0</v>
      </c>
      <c r="AD14" s="18">
        <v>0</v>
      </c>
      <c r="AE14" s="18">
        <v>0</v>
      </c>
      <c r="AF14" s="18">
        <v>0</v>
      </c>
      <c r="AG14" s="18"/>
      <c r="AH14" s="18"/>
    </row>
    <row r="15" spans="1:34" ht="13.5">
      <c r="A15" s="46" t="s">
        <v>49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0.1</v>
      </c>
      <c r="AD15" s="18">
        <v>0.09349</v>
      </c>
      <c r="AE15" s="18">
        <v>0.09307</v>
      </c>
      <c r="AF15" s="18">
        <v>0.09557</v>
      </c>
      <c r="AG15" s="18">
        <v>0.09159</v>
      </c>
      <c r="AH15" s="18">
        <v>0.07879</v>
      </c>
    </row>
    <row r="16" spans="1:34" ht="13.5">
      <c r="A16" s="46" t="s">
        <v>6</v>
      </c>
      <c r="B16" s="18">
        <v>0.02</v>
      </c>
      <c r="C16" s="18">
        <v>0.02</v>
      </c>
      <c r="D16" s="18">
        <v>0.02</v>
      </c>
      <c r="E16" s="18">
        <v>0.02</v>
      </c>
      <c r="F16" s="18">
        <v>0.02</v>
      </c>
      <c r="G16" s="18">
        <v>0.06646</v>
      </c>
      <c r="H16" s="18">
        <v>0.0665</v>
      </c>
      <c r="I16" s="18">
        <v>0.06645</v>
      </c>
      <c r="J16" s="18">
        <v>0.06647</v>
      </c>
      <c r="K16" s="18">
        <v>0.0642</v>
      </c>
      <c r="L16" s="18">
        <v>0.05784</v>
      </c>
      <c r="M16" s="18">
        <v>0.05348</v>
      </c>
      <c r="N16" s="18">
        <v>0.04832</v>
      </c>
      <c r="O16" s="18">
        <v>0.0505</v>
      </c>
      <c r="P16" s="18">
        <v>0.04933</v>
      </c>
      <c r="Q16" s="18">
        <v>0</v>
      </c>
      <c r="R16" s="18">
        <v>0.0568</v>
      </c>
      <c r="S16" s="18">
        <v>0.05146</v>
      </c>
      <c r="T16" s="18">
        <v>0.04473</v>
      </c>
      <c r="U16" s="18">
        <v>0.04571</v>
      </c>
      <c r="V16" s="18">
        <v>0.03528</v>
      </c>
      <c r="W16" s="18">
        <v>0.0353</v>
      </c>
      <c r="X16" s="18">
        <v>0.0592</v>
      </c>
      <c r="Y16" s="18">
        <v>0.05588</v>
      </c>
      <c r="Z16" s="18">
        <v>0.05069</v>
      </c>
      <c r="AA16" s="18">
        <v>0.04765</v>
      </c>
      <c r="AB16" s="18">
        <v>0.04477</v>
      </c>
      <c r="AC16" s="18">
        <v>0.04153</v>
      </c>
      <c r="AD16" s="18">
        <v>0.03501</v>
      </c>
      <c r="AE16" s="18">
        <v>0.03403</v>
      </c>
      <c r="AF16" s="18">
        <v>0.03406</v>
      </c>
      <c r="AG16" s="18">
        <v>0.03187</v>
      </c>
      <c r="AH16" s="18">
        <v>0.02681</v>
      </c>
    </row>
    <row r="17" spans="1:34" ht="13.5">
      <c r="A17" s="46" t="s">
        <v>11</v>
      </c>
      <c r="B17" s="18">
        <v>0</v>
      </c>
      <c r="C17" s="18">
        <v>0</v>
      </c>
      <c r="D17" s="18">
        <v>0.16</v>
      </c>
      <c r="E17" s="18">
        <v>0.1597644</v>
      </c>
      <c r="F17" s="18">
        <v>0.15985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/>
      <c r="AH17" s="18"/>
    </row>
    <row r="18" spans="1:34" ht="13.5">
      <c r="A18" s="46" t="s">
        <v>18</v>
      </c>
      <c r="B18" s="18">
        <v>0</v>
      </c>
      <c r="C18" s="18">
        <v>0</v>
      </c>
      <c r="D18" s="18">
        <v>0.2991811</v>
      </c>
      <c r="E18" s="18">
        <v>0.2973715</v>
      </c>
      <c r="F18" s="18">
        <v>0.30173</v>
      </c>
      <c r="G18" s="18">
        <v>0.30169</v>
      </c>
      <c r="H18" s="18">
        <v>0.24898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/>
      <c r="AH18" s="18"/>
    </row>
    <row r="19" spans="1:34" ht="13.5">
      <c r="A19" s="46" t="s">
        <v>37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0.07</v>
      </c>
      <c r="Y19" s="18">
        <v>0.06597</v>
      </c>
      <c r="Z19" s="18">
        <v>0.05971</v>
      </c>
      <c r="AA19" s="18">
        <v>0.05609</v>
      </c>
      <c r="AB19" s="18">
        <v>0.05221</v>
      </c>
      <c r="AC19" s="18">
        <v>0.04703</v>
      </c>
      <c r="AD19" s="18">
        <v>0.04278</v>
      </c>
      <c r="AE19" s="18">
        <v>0.04159</v>
      </c>
      <c r="AF19" s="18">
        <v>0.04162</v>
      </c>
      <c r="AG19" s="18">
        <v>0</v>
      </c>
      <c r="AH19" s="18"/>
    </row>
    <row r="20" spans="1:34" ht="13.5">
      <c r="A20" s="46" t="s">
        <v>44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0.14</v>
      </c>
      <c r="AB20" s="18">
        <v>0.13285</v>
      </c>
      <c r="AC20" s="18">
        <v>0.12325</v>
      </c>
      <c r="AD20" s="18">
        <v>0.11428</v>
      </c>
      <c r="AE20" s="18">
        <v>0.11325</v>
      </c>
      <c r="AF20" s="18">
        <v>0.11554</v>
      </c>
      <c r="AG20" s="18">
        <v>0.19</v>
      </c>
      <c r="AH20" s="18">
        <v>0.16297</v>
      </c>
    </row>
    <row r="21" spans="1:34" ht="13.5">
      <c r="A21" s="46" t="s">
        <v>45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0.07</v>
      </c>
      <c r="AB21" s="18">
        <v>0.06517</v>
      </c>
      <c r="AC21" s="18">
        <v>0.0593</v>
      </c>
      <c r="AD21" s="18">
        <v>0.05394</v>
      </c>
      <c r="AE21" s="18">
        <v>0.05243</v>
      </c>
      <c r="AF21" s="18">
        <v>0.05247</v>
      </c>
      <c r="AG21" s="18">
        <v>0.04911</v>
      </c>
      <c r="AH21" s="18">
        <v>0.04131</v>
      </c>
    </row>
    <row r="22" spans="1:34" s="22" customFormat="1" ht="13.5">
      <c r="A22" s="47" t="s">
        <v>15</v>
      </c>
      <c r="B22" s="39">
        <f aca="true" t="shared" si="2" ref="B22:H22">+B10+SUM(B12:B18)</f>
        <v>1.1568800000000001</v>
      </c>
      <c r="C22" s="39">
        <f t="shared" si="2"/>
        <v>1.22812</v>
      </c>
      <c r="D22" s="39">
        <f t="shared" si="2"/>
        <v>1.6349699999999998</v>
      </c>
      <c r="E22" s="39">
        <f t="shared" si="2"/>
        <v>1.7197331999999999</v>
      </c>
      <c r="F22" s="39">
        <f t="shared" si="2"/>
        <v>1.7807800999999999</v>
      </c>
      <c r="G22" s="39">
        <f t="shared" si="2"/>
        <v>1.7534899999999998</v>
      </c>
      <c r="H22" s="39">
        <f t="shared" si="2"/>
        <v>1.7589799999999998</v>
      </c>
      <c r="I22" s="39">
        <f aca="true" t="shared" si="3" ref="I22:V22">+I10+SUM(I12:I16)</f>
        <v>1.50765</v>
      </c>
      <c r="J22" s="39">
        <f t="shared" si="3"/>
        <v>1.45707</v>
      </c>
      <c r="K22" s="39">
        <f t="shared" si="3"/>
        <v>1.3980199999999998</v>
      </c>
      <c r="L22" s="39">
        <f t="shared" si="3"/>
        <v>1.2823699999999998</v>
      </c>
      <c r="M22" s="39">
        <f t="shared" si="3"/>
        <v>1.1975099999999999</v>
      </c>
      <c r="N22" s="39">
        <f t="shared" si="3"/>
        <v>1.15386</v>
      </c>
      <c r="O22" s="39">
        <f t="shared" si="3"/>
        <v>1.18279</v>
      </c>
      <c r="P22" s="39">
        <f t="shared" si="3"/>
        <v>1.15665</v>
      </c>
      <c r="Q22" s="39">
        <f t="shared" si="3"/>
        <v>1.09915</v>
      </c>
      <c r="R22" s="39">
        <f t="shared" si="3"/>
        <v>1.08814</v>
      </c>
      <c r="S22" s="39">
        <f t="shared" si="3"/>
        <v>1.04278</v>
      </c>
      <c r="T22" s="39">
        <f t="shared" si="3"/>
        <v>0.95271</v>
      </c>
      <c r="U22" s="39">
        <f t="shared" si="3"/>
        <v>1.0967</v>
      </c>
      <c r="V22" s="39">
        <f t="shared" si="3"/>
        <v>1.14534</v>
      </c>
      <c r="W22" s="39">
        <f>+W10+SUM(W12:W16)+0.00001</f>
        <v>1.2147784342376586</v>
      </c>
      <c r="X22" s="39">
        <f>+SUM(X4:X9)+SUM(X12:X19)</f>
        <v>1.34165</v>
      </c>
      <c r="Y22" s="39">
        <f>+SUM(Y4:Y9)+SUM(Y12:Y19)</f>
        <v>1.3298299999999998</v>
      </c>
      <c r="Z22" s="39">
        <f>+SUM(Z4:Z9)+SUM(Z12:Z19)</f>
        <v>1.19644</v>
      </c>
      <c r="AA22" s="39">
        <f aca="true" t="shared" si="4" ref="AA22:AH22">+SUM(AA4:AA9)+SUM(AA12:AA21)</f>
        <v>1.32976</v>
      </c>
      <c r="AB22" s="39">
        <f t="shared" si="4"/>
        <v>1.24349</v>
      </c>
      <c r="AC22" s="39">
        <f t="shared" si="4"/>
        <v>1.2015600000000002</v>
      </c>
      <c r="AD22" s="39">
        <f t="shared" si="4"/>
        <v>1.09639</v>
      </c>
      <c r="AE22" s="39">
        <f t="shared" si="4"/>
        <v>1.12785</v>
      </c>
      <c r="AF22" s="39">
        <f t="shared" si="4"/>
        <v>1.13522</v>
      </c>
      <c r="AG22" s="39">
        <f t="shared" si="4"/>
        <v>1.12195</v>
      </c>
      <c r="AH22" s="39">
        <f t="shared" si="4"/>
        <v>0.96323</v>
      </c>
    </row>
    <row r="23" spans="2:34" ht="13.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ht="13.5">
      <c r="A24" s="46" t="s">
        <v>17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0.06501</v>
      </c>
      <c r="V24" s="19">
        <v>0.06884</v>
      </c>
      <c r="W24" s="19">
        <v>0.075</v>
      </c>
      <c r="X24" s="19">
        <v>0.075</v>
      </c>
      <c r="Y24" s="19">
        <v>0.075</v>
      </c>
      <c r="Z24" s="19">
        <v>0.06792</v>
      </c>
      <c r="AA24" s="19">
        <v>0.06346</v>
      </c>
      <c r="AB24" s="19">
        <v>0.04966</v>
      </c>
      <c r="AC24" s="19">
        <v>0.04438</v>
      </c>
      <c r="AD24" s="19">
        <v>0.04855</v>
      </c>
      <c r="AE24" s="19">
        <v>0.0472</v>
      </c>
      <c r="AF24" s="19">
        <v>0.0472</v>
      </c>
      <c r="AG24" s="19">
        <v>0.04419</v>
      </c>
      <c r="AH24" s="19">
        <v>0.03721</v>
      </c>
    </row>
    <row r="25" spans="1:34" ht="13.5">
      <c r="A25" s="46" t="s">
        <v>8</v>
      </c>
      <c r="B25" s="18">
        <v>0.0625</v>
      </c>
      <c r="C25" s="18">
        <v>0.0625</v>
      </c>
      <c r="D25" s="18">
        <v>0.0625</v>
      </c>
      <c r="E25" s="18">
        <v>0.0625</v>
      </c>
      <c r="F25" s="18">
        <v>0.0625</v>
      </c>
      <c r="G25" s="18">
        <v>0.0625</v>
      </c>
      <c r="H25" s="18">
        <v>0.0625</v>
      </c>
      <c r="I25" s="18">
        <v>0.06246</v>
      </c>
      <c r="J25" s="18">
        <v>0.0625</v>
      </c>
      <c r="K25" s="18">
        <v>0.06245</v>
      </c>
      <c r="L25" s="18">
        <v>0.06246</v>
      </c>
      <c r="M25" s="18">
        <v>0.06246</v>
      </c>
      <c r="N25" s="18">
        <v>0.05625</v>
      </c>
      <c r="O25" s="18">
        <v>0.05922</v>
      </c>
      <c r="P25" s="18">
        <v>0.05791</v>
      </c>
      <c r="Q25" s="18">
        <v>0.05488</v>
      </c>
      <c r="R25" s="18">
        <v>0.05135</v>
      </c>
      <c r="S25" s="18">
        <v>0.04641</v>
      </c>
      <c r="T25" s="18">
        <v>0.04246</v>
      </c>
      <c r="U25" s="18">
        <v>0.04918</v>
      </c>
      <c r="V25" s="18">
        <v>0.05191</v>
      </c>
      <c r="W25" s="18">
        <v>0.05483</v>
      </c>
      <c r="X25" s="18">
        <v>0.05613</v>
      </c>
      <c r="Y25" s="18">
        <v>0.05296</v>
      </c>
      <c r="Z25" s="18">
        <v>0.04757</v>
      </c>
      <c r="AA25" s="18">
        <v>0.04445</v>
      </c>
      <c r="AB25" s="18">
        <v>0.04141</v>
      </c>
      <c r="AC25" s="18">
        <v>0.03767</v>
      </c>
      <c r="AD25" s="18">
        <v>0.03426</v>
      </c>
      <c r="AE25" s="18">
        <v>0.0333</v>
      </c>
      <c r="AF25" s="18">
        <v>0.03329</v>
      </c>
      <c r="AG25" s="18">
        <v>0.03117</v>
      </c>
      <c r="AH25" s="18">
        <v>0.0625</v>
      </c>
    </row>
    <row r="26" spans="1:34" ht="13.5">
      <c r="A26" s="46" t="s">
        <v>7</v>
      </c>
      <c r="B26" s="18">
        <v>0.51092</v>
      </c>
      <c r="C26" s="18">
        <v>0.50911</v>
      </c>
      <c r="D26" s="18">
        <v>0.44292</v>
      </c>
      <c r="E26" s="18">
        <v>0.43322</v>
      </c>
      <c r="F26" s="18">
        <v>0.40959</v>
      </c>
      <c r="G26" s="18">
        <v>0.39344</v>
      </c>
      <c r="H26" s="18">
        <v>0.31025</v>
      </c>
      <c r="I26" s="18">
        <v>0.28098</v>
      </c>
      <c r="J26" s="18">
        <v>0.25428</v>
      </c>
      <c r="K26" s="18">
        <v>0.22904</v>
      </c>
      <c r="L26" s="18">
        <v>0.20735</v>
      </c>
      <c r="M26" s="18">
        <v>0.18952</v>
      </c>
      <c r="N26" s="18">
        <v>0.13937</v>
      </c>
      <c r="O26" s="18">
        <v>0.18945</v>
      </c>
      <c r="P26" s="18">
        <v>0.16773</v>
      </c>
      <c r="Q26" s="18">
        <v>0.17466</v>
      </c>
      <c r="R26" s="18">
        <v>0.15007</v>
      </c>
      <c r="S26" s="18">
        <v>0.11851</v>
      </c>
      <c r="T26" s="18">
        <v>0.10255</v>
      </c>
      <c r="U26" s="18">
        <v>0.0741</v>
      </c>
      <c r="V26" s="18">
        <v>0.07207</v>
      </c>
      <c r="W26" s="18">
        <v>0.07128</v>
      </c>
      <c r="X26" s="18">
        <v>0.06772</v>
      </c>
      <c r="Y26" s="18">
        <v>0.05826</v>
      </c>
      <c r="Z26" s="18">
        <v>0.03023</v>
      </c>
      <c r="AA26" s="18">
        <v>0.03981</v>
      </c>
      <c r="AB26" s="18">
        <v>0.03609</v>
      </c>
      <c r="AC26" s="18">
        <v>0.03261</v>
      </c>
      <c r="AD26" s="18">
        <v>0.02974</v>
      </c>
      <c r="AE26" s="18">
        <v>0.02135</v>
      </c>
      <c r="AF26" s="18">
        <v>0.02133</v>
      </c>
      <c r="AG26" s="18">
        <v>0.02189</v>
      </c>
      <c r="AH26" s="18">
        <v>0.01951</v>
      </c>
    </row>
    <row r="27" spans="1:34" ht="13.5">
      <c r="A27" s="46" t="s">
        <v>50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>
        <v>0.00306</v>
      </c>
      <c r="AA27" s="18">
        <v>0.00279</v>
      </c>
      <c r="AB27" s="18">
        <v>0.01229</v>
      </c>
      <c r="AC27" s="18">
        <v>0.01113</v>
      </c>
      <c r="AD27" s="18">
        <v>0.01012</v>
      </c>
      <c r="AE27" s="18">
        <v>0.00983</v>
      </c>
      <c r="AF27" s="18">
        <v>0.00984</v>
      </c>
      <c r="AG27" s="18">
        <v>0.00907</v>
      </c>
      <c r="AH27" s="18">
        <v>0.00778</v>
      </c>
    </row>
    <row r="28" spans="1:34" s="22" customFormat="1" ht="13.5">
      <c r="A28" s="47" t="s">
        <v>16</v>
      </c>
      <c r="B28" s="39">
        <f aca="true" t="shared" si="5" ref="B28:V28">+B22+SUM(B24:B26)</f>
        <v>1.7303000000000002</v>
      </c>
      <c r="C28" s="39">
        <f t="shared" si="5"/>
        <v>1.79973</v>
      </c>
      <c r="D28" s="39">
        <f t="shared" si="5"/>
        <v>2.14039</v>
      </c>
      <c r="E28" s="39">
        <f t="shared" si="5"/>
        <v>2.2154532</v>
      </c>
      <c r="F28" s="39">
        <f t="shared" si="5"/>
        <v>2.2528701</v>
      </c>
      <c r="G28" s="39">
        <f t="shared" si="5"/>
        <v>2.20943</v>
      </c>
      <c r="H28" s="39">
        <f t="shared" si="5"/>
        <v>2.1317299999999997</v>
      </c>
      <c r="I28" s="39">
        <f t="shared" si="5"/>
        <v>1.85109</v>
      </c>
      <c r="J28" s="39">
        <f t="shared" si="5"/>
        <v>1.7738500000000001</v>
      </c>
      <c r="K28" s="39">
        <f t="shared" si="5"/>
        <v>1.6895099999999998</v>
      </c>
      <c r="L28" s="39">
        <f t="shared" si="5"/>
        <v>1.55218</v>
      </c>
      <c r="M28" s="39">
        <f t="shared" si="5"/>
        <v>1.44949</v>
      </c>
      <c r="N28" s="39">
        <f t="shared" si="5"/>
        <v>1.34948</v>
      </c>
      <c r="O28" s="39">
        <f t="shared" si="5"/>
        <v>1.43146</v>
      </c>
      <c r="P28" s="39">
        <f t="shared" si="5"/>
        <v>1.38229</v>
      </c>
      <c r="Q28" s="39">
        <f t="shared" si="5"/>
        <v>1.3286900000000001</v>
      </c>
      <c r="R28" s="39">
        <f t="shared" si="5"/>
        <v>1.28956</v>
      </c>
      <c r="S28" s="39">
        <f t="shared" si="5"/>
        <v>1.2077</v>
      </c>
      <c r="T28" s="39">
        <f t="shared" si="5"/>
        <v>1.09772</v>
      </c>
      <c r="U28" s="39">
        <f t="shared" si="5"/>
        <v>1.28499</v>
      </c>
      <c r="V28" s="39">
        <f t="shared" si="5"/>
        <v>1.33816</v>
      </c>
      <c r="W28" s="39">
        <f>+W22+SUM(W24:W26)</f>
        <v>1.4158884342376585</v>
      </c>
      <c r="X28" s="39">
        <f>+X22+SUM(X24:X26)</f>
        <v>1.5405</v>
      </c>
      <c r="Y28" s="39">
        <f>+Y22+SUM(Y24:Y26)</f>
        <v>1.51605</v>
      </c>
      <c r="Z28" s="39">
        <f aca="true" t="shared" si="6" ref="Z28:AH28">+Z22+SUM(Z24:Z27)</f>
        <v>1.3452199999999999</v>
      </c>
      <c r="AA28" s="39">
        <f t="shared" si="6"/>
        <v>1.48027</v>
      </c>
      <c r="AB28" s="39">
        <f t="shared" si="6"/>
        <v>1.38294</v>
      </c>
      <c r="AC28" s="39">
        <f t="shared" si="6"/>
        <v>1.3273500000000003</v>
      </c>
      <c r="AD28" s="39">
        <f t="shared" si="6"/>
        <v>1.21906</v>
      </c>
      <c r="AE28" s="39">
        <f t="shared" si="6"/>
        <v>1.23953</v>
      </c>
      <c r="AF28" s="39">
        <f t="shared" si="6"/>
        <v>1.24688</v>
      </c>
      <c r="AG28" s="39">
        <f t="shared" si="6"/>
        <v>1.22827</v>
      </c>
      <c r="AH28" s="39">
        <f t="shared" si="6"/>
        <v>1.09023</v>
      </c>
    </row>
    <row r="29" spans="2:34" ht="13.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ht="13.5">
      <c r="A30" s="46" t="s">
        <v>9</v>
      </c>
      <c r="B30" s="19">
        <v>0.19911</v>
      </c>
      <c r="C30" s="19">
        <v>0.25</v>
      </c>
      <c r="D30" s="19">
        <v>0.23942</v>
      </c>
      <c r="E30" s="19">
        <v>0.24972</v>
      </c>
      <c r="F30" s="19">
        <v>0.2499</v>
      </c>
      <c r="G30" s="19">
        <v>0.24987</v>
      </c>
      <c r="H30" s="19">
        <v>0.25</v>
      </c>
      <c r="I30" s="19">
        <v>0</v>
      </c>
      <c r="J30" s="19">
        <v>0.29</v>
      </c>
      <c r="K30" s="19">
        <v>0.27299</v>
      </c>
      <c r="L30" s="19">
        <v>0.24624</v>
      </c>
      <c r="M30" s="19">
        <v>0.25</v>
      </c>
      <c r="N30" s="19">
        <v>0.24143</v>
      </c>
      <c r="O30" s="19">
        <v>0.23717</v>
      </c>
      <c r="P30" s="19">
        <v>0.23182</v>
      </c>
      <c r="Q30" s="19">
        <v>0.21982</v>
      </c>
      <c r="R30" s="19">
        <v>0.20621</v>
      </c>
      <c r="S30" s="19">
        <v>0.3</v>
      </c>
      <c r="T30" s="19">
        <v>0.27404</v>
      </c>
      <c r="U30" s="19">
        <v>0.3</v>
      </c>
      <c r="V30" s="19">
        <v>0.3</v>
      </c>
      <c r="W30" s="19">
        <v>0.3</v>
      </c>
      <c r="X30" s="19">
        <v>0.3</v>
      </c>
      <c r="Y30" s="19">
        <v>0.335</v>
      </c>
      <c r="Z30" s="19">
        <v>0.30217</v>
      </c>
      <c r="AA30" s="19">
        <v>0.28235</v>
      </c>
      <c r="AB30" s="19">
        <v>0.26305</v>
      </c>
      <c r="AC30" s="19">
        <v>0.2394</v>
      </c>
      <c r="AD30" s="19">
        <v>0.21762</v>
      </c>
      <c r="AE30" s="19">
        <v>0.265</v>
      </c>
      <c r="AF30" s="19">
        <v>0.26499</v>
      </c>
      <c r="AG30" s="19">
        <v>0.24841</v>
      </c>
      <c r="AH30" s="19">
        <v>0.20922</v>
      </c>
    </row>
    <row r="31" spans="1:34" ht="13.5">
      <c r="A31" s="46" t="s">
        <v>34</v>
      </c>
      <c r="B31" s="18">
        <v>1.48207</v>
      </c>
      <c r="C31" s="18">
        <v>1.58019</v>
      </c>
      <c r="D31" s="18">
        <v>1.47678</v>
      </c>
      <c r="E31" s="18">
        <v>1.57645</v>
      </c>
      <c r="F31" s="18">
        <v>1.65666</v>
      </c>
      <c r="G31" s="18">
        <v>1.7165</v>
      </c>
      <c r="H31" s="18">
        <v>1.73594</v>
      </c>
      <c r="I31" s="18">
        <v>1.74083</v>
      </c>
      <c r="J31" s="18">
        <v>1.73918</v>
      </c>
      <c r="K31" s="18">
        <v>1.73938</v>
      </c>
      <c r="L31" s="18">
        <v>1.72628</v>
      </c>
      <c r="M31" s="18">
        <v>1.7281</v>
      </c>
      <c r="N31" s="18">
        <v>1.7449</v>
      </c>
      <c r="O31" s="18">
        <v>1.79422</v>
      </c>
      <c r="P31" s="18">
        <v>1.83168</v>
      </c>
      <c r="Q31" s="18">
        <v>1.84203</v>
      </c>
      <c r="R31" s="18">
        <v>1.74574</v>
      </c>
      <c r="S31" s="18">
        <v>1.61081</v>
      </c>
      <c r="T31" s="18">
        <v>1.5888</v>
      </c>
      <c r="U31" s="18">
        <v>1.93572</v>
      </c>
      <c r="V31" s="18">
        <v>2.1973</v>
      </c>
      <c r="W31" s="18">
        <v>2.25</v>
      </c>
      <c r="X31" s="18">
        <v>2.25</v>
      </c>
      <c r="Y31" s="18">
        <v>2.25</v>
      </c>
      <c r="Z31" s="18">
        <v>2.25</v>
      </c>
      <c r="AA31" s="18">
        <v>2.25</v>
      </c>
      <c r="AB31" s="18">
        <v>2.24557</v>
      </c>
      <c r="AC31" s="18">
        <v>2.05402</v>
      </c>
      <c r="AD31" s="18">
        <v>1.87677</v>
      </c>
      <c r="AE31" s="18">
        <v>1.82492</v>
      </c>
      <c r="AF31" s="18">
        <v>1.82588</v>
      </c>
      <c r="AG31" s="18">
        <v>1.6012</v>
      </c>
      <c r="AH31" s="18">
        <v>1.24031</v>
      </c>
    </row>
    <row r="32" spans="1:34" ht="13.5">
      <c r="A32" s="46" t="s">
        <v>35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0.09123</v>
      </c>
      <c r="U32" s="18">
        <v>0.10514</v>
      </c>
      <c r="V32" s="18">
        <v>0.10976</v>
      </c>
      <c r="W32" s="18">
        <v>0.11616</v>
      </c>
      <c r="X32" s="18">
        <v>0.1321</v>
      </c>
      <c r="Y32" s="18">
        <v>0.15369</v>
      </c>
      <c r="Z32" s="18">
        <v>0.1386</v>
      </c>
      <c r="AA32" s="18">
        <v>0.1298</v>
      </c>
      <c r="AB32" s="18">
        <v>0.1174</v>
      </c>
      <c r="AC32" s="18">
        <v>0.10708</v>
      </c>
      <c r="AD32" s="18">
        <v>0.0966</v>
      </c>
      <c r="AE32" s="18">
        <v>0.09199</v>
      </c>
      <c r="AF32" s="18">
        <v>0.08909</v>
      </c>
      <c r="AG32" s="18">
        <v>0.08146</v>
      </c>
      <c r="AH32" s="18">
        <v>0.06717</v>
      </c>
    </row>
    <row r="33" spans="1:34" s="50" customFormat="1" ht="13.5">
      <c r="A33" s="46" t="s">
        <v>36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0.055</v>
      </c>
      <c r="T33" s="18">
        <v>0.05018</v>
      </c>
      <c r="U33" s="18">
        <v>0.00348</v>
      </c>
      <c r="V33" s="18">
        <v>0.0036</v>
      </c>
      <c r="W33" s="18">
        <v>0.00372</v>
      </c>
      <c r="X33" s="18">
        <v>0.00378</v>
      </c>
      <c r="Y33" s="18">
        <v>0.00349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</row>
    <row r="35" spans="1:2" ht="13.5">
      <c r="A35" s="55" t="s">
        <v>42</v>
      </c>
      <c r="B35" s="42"/>
    </row>
    <row r="36" spans="1:10" ht="27">
      <c r="A36" s="49" t="s">
        <v>43</v>
      </c>
      <c r="B36" s="41"/>
      <c r="C36" s="41"/>
      <c r="D36" s="41"/>
      <c r="E36" s="41"/>
      <c r="F36" s="41"/>
      <c r="G36" s="41"/>
      <c r="H36" s="41"/>
      <c r="I36" s="41"/>
      <c r="J36" s="41"/>
    </row>
    <row r="37" spans="2:25" ht="12.75" customHeight="1">
      <c r="B37" s="41"/>
      <c r="C37" s="41"/>
      <c r="D37" s="41"/>
      <c r="E37" s="41"/>
      <c r="F37" s="41"/>
      <c r="G37" s="41"/>
      <c r="H37" s="41"/>
      <c r="I37" s="41"/>
      <c r="J37" s="41"/>
      <c r="Y37" s="56"/>
    </row>
    <row r="38" spans="2:15" ht="15.75" customHeight="1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2:15" ht="12.75" customHeight="1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2:16" ht="13.5">
      <c r="B40" s="41"/>
      <c r="C40" s="41"/>
      <c r="D40" s="41"/>
      <c r="E40" s="41"/>
      <c r="F40" s="41"/>
      <c r="G40" s="41"/>
      <c r="H40" s="41"/>
      <c r="I40" s="41"/>
      <c r="P40" s="40" t="s">
        <v>20</v>
      </c>
    </row>
  </sheetData>
  <sheetProtection/>
  <printOptions/>
  <pageMargins left="0.7" right="0.7" top="0.75" bottom="0.75" header="0.3" footer="0.3"/>
  <pageSetup fitToWidth="3" fitToHeight="1" horizontalDpi="600" verticalDpi="600" orientation="landscape" scale="80" r:id="rId1"/>
  <ignoredErrors>
    <ignoredError sqref="B10:T10 U10:AB10 X22:AF22 B22:W22 AC10:AF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2">
      <pane xSplit="1" topLeftCell="L1" activePane="topRight" state="frozen"/>
      <selection pane="topLeft" activeCell="A1" sqref="A1"/>
      <selection pane="topRight" activeCell="N20" sqref="N20"/>
    </sheetView>
  </sheetViews>
  <sheetFormatPr defaultColWidth="9.00390625" defaultRowHeight="12.75"/>
  <cols>
    <col min="1" max="1" width="28.00390625" style="2" bestFit="1" customWidth="1"/>
    <col min="2" max="3" width="13.875" style="2" bestFit="1" customWidth="1"/>
    <col min="4" max="9" width="12.625" style="2" customWidth="1"/>
    <col min="10" max="21" width="12.625" style="10" customWidth="1"/>
    <col min="22" max="22" width="10.625" style="2" bestFit="1" customWidth="1"/>
    <col min="23" max="16384" width="9.00390625" style="2" customWidth="1"/>
  </cols>
  <sheetData>
    <row r="1" spans="1:21" ht="16.5">
      <c r="A1" s="24" t="s">
        <v>30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0:21" ht="12.75"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3.5" thickBot="1">
      <c r="A3" s="3" t="s">
        <v>33</v>
      </c>
      <c r="B3" s="3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13">
        <v>2012</v>
      </c>
      <c r="K3" s="13">
        <v>2013</v>
      </c>
      <c r="L3" s="13">
        <v>2014</v>
      </c>
      <c r="M3" s="13">
        <v>2015</v>
      </c>
      <c r="N3" s="13">
        <v>2016</v>
      </c>
      <c r="O3" s="13">
        <v>2017</v>
      </c>
      <c r="P3" s="13">
        <v>2018</v>
      </c>
      <c r="Q3" s="13">
        <v>2019</v>
      </c>
      <c r="R3" s="13">
        <v>2020</v>
      </c>
      <c r="S3" s="13">
        <v>2021</v>
      </c>
      <c r="T3" s="13">
        <v>2022</v>
      </c>
      <c r="U3" s="13">
        <v>2023</v>
      </c>
    </row>
    <row r="4" spans="1:21" ht="12.75">
      <c r="A4" s="8" t="s">
        <v>31</v>
      </c>
      <c r="B4" s="8">
        <v>14833</v>
      </c>
      <c r="C4" s="8">
        <v>15113</v>
      </c>
      <c r="D4" s="8">
        <v>15357</v>
      </c>
      <c r="E4" s="8">
        <v>15672</v>
      </c>
      <c r="F4" s="8">
        <v>16004</v>
      </c>
      <c r="G4" s="8">
        <v>16344</v>
      </c>
      <c r="H4" s="8">
        <v>16749</v>
      </c>
      <c r="I4" s="8">
        <v>17021</v>
      </c>
      <c r="J4" s="14">
        <v>17258</v>
      </c>
      <c r="K4" s="14">
        <v>17516</v>
      </c>
      <c r="L4" s="14">
        <v>17708</v>
      </c>
      <c r="M4" s="14">
        <v>17965</v>
      </c>
      <c r="N4" s="14">
        <v>18231</v>
      </c>
      <c r="O4" s="14">
        <v>18448</v>
      </c>
      <c r="P4" s="14">
        <v>18644</v>
      </c>
      <c r="Q4" s="14">
        <v>18850</v>
      </c>
      <c r="R4" s="14">
        <v>19050</v>
      </c>
      <c r="S4" s="14">
        <v>19227</v>
      </c>
      <c r="T4" s="14">
        <v>19394</v>
      </c>
      <c r="U4" s="14">
        <v>19573</v>
      </c>
    </row>
    <row r="5" spans="1:21" ht="12.75">
      <c r="A5" s="4" t="s">
        <v>1</v>
      </c>
      <c r="B5" s="25">
        <v>233115592</v>
      </c>
      <c r="C5" s="25">
        <v>235038626</v>
      </c>
      <c r="D5" s="25">
        <v>241012220</v>
      </c>
      <c r="E5" s="25">
        <v>251259313</v>
      </c>
      <c r="F5" s="25">
        <v>260317683</v>
      </c>
      <c r="G5" s="25">
        <v>268539194</v>
      </c>
      <c r="H5" s="25">
        <v>274290793</v>
      </c>
      <c r="I5" s="25">
        <v>278152152</v>
      </c>
      <c r="J5" s="26">
        <v>284318327</v>
      </c>
      <c r="K5" s="26">
        <v>313137887</v>
      </c>
      <c r="L5" s="26">
        <v>320290885</v>
      </c>
      <c r="M5" s="26">
        <v>327660659</v>
      </c>
      <c r="N5" s="26">
        <v>336385866</v>
      </c>
      <c r="O5" s="26">
        <v>346643924</v>
      </c>
      <c r="P5" s="26">
        <v>358276282</v>
      </c>
      <c r="Q5" s="26">
        <v>369308535</v>
      </c>
      <c r="R5" s="26">
        <v>379849948</v>
      </c>
      <c r="S5" s="26">
        <v>389618952</v>
      </c>
      <c r="T5" s="26">
        <v>401631676</v>
      </c>
      <c r="U5" s="26">
        <v>411213123</v>
      </c>
    </row>
    <row r="6" spans="1:21" ht="12.75">
      <c r="A6" s="4" t="s">
        <v>2</v>
      </c>
      <c r="B6" s="27">
        <v>4696875</v>
      </c>
      <c r="C6" s="27">
        <v>4841326</v>
      </c>
      <c r="D6" s="27">
        <v>4987894</v>
      </c>
      <c r="E6" s="27">
        <v>5148117</v>
      </c>
      <c r="F6" s="27">
        <v>5328411</v>
      </c>
      <c r="G6" s="27">
        <v>5509017</v>
      </c>
      <c r="H6" s="27">
        <v>5640234</v>
      </c>
      <c r="I6" s="27">
        <v>5737359</v>
      </c>
      <c r="J6" s="28">
        <v>5838960</v>
      </c>
      <c r="K6" s="28">
        <v>5944036</v>
      </c>
      <c r="L6" s="28">
        <v>6068166</v>
      </c>
      <c r="M6" s="28">
        <v>6196773</v>
      </c>
      <c r="N6" s="28">
        <v>6366874</v>
      </c>
      <c r="O6" s="28">
        <v>6554111</v>
      </c>
      <c r="P6" s="28">
        <v>6762538</v>
      </c>
      <c r="Q6" s="28">
        <v>6978846</v>
      </c>
      <c r="R6" s="28">
        <v>7175843</v>
      </c>
      <c r="S6" s="28">
        <v>7371146</v>
      </c>
      <c r="T6" s="28">
        <v>7558878</v>
      </c>
      <c r="U6" s="28">
        <v>3452257</v>
      </c>
    </row>
    <row r="7" spans="1:21" ht="12.75">
      <c r="A7" s="4" t="s">
        <v>21</v>
      </c>
      <c r="B7" s="27">
        <v>2113593</v>
      </c>
      <c r="C7" s="27">
        <v>2178596</v>
      </c>
      <c r="D7" s="27">
        <v>2244552</v>
      </c>
      <c r="E7" s="27">
        <v>2316652</v>
      </c>
      <c r="F7" s="27">
        <v>2397784</v>
      </c>
      <c r="G7" s="27">
        <v>2479057</v>
      </c>
      <c r="H7" s="27">
        <v>2538104</v>
      </c>
      <c r="I7" s="27">
        <v>2556438</v>
      </c>
      <c r="J7" s="28">
        <v>2601709</v>
      </c>
      <c r="K7" s="28">
        <v>2648529</v>
      </c>
      <c r="L7" s="28">
        <v>2703839</v>
      </c>
      <c r="M7" s="28">
        <v>2761143</v>
      </c>
      <c r="N7" s="28">
        <v>2836936</v>
      </c>
      <c r="O7" s="28">
        <v>2920364</v>
      </c>
      <c r="P7" s="28">
        <v>3013234</v>
      </c>
      <c r="Q7" s="28">
        <v>3109616</v>
      </c>
      <c r="R7" s="28">
        <v>3197394</v>
      </c>
      <c r="S7" s="28">
        <v>3284416</v>
      </c>
      <c r="T7" s="28">
        <v>3368065</v>
      </c>
      <c r="U7" s="28">
        <v>7747829</v>
      </c>
    </row>
    <row r="8" spans="1:21" ht="12.75">
      <c r="A8" s="4" t="s">
        <v>3</v>
      </c>
      <c r="B8" s="27">
        <v>2498521</v>
      </c>
      <c r="C8" s="27">
        <v>2575362</v>
      </c>
      <c r="D8" s="27">
        <v>2653331</v>
      </c>
      <c r="E8" s="27">
        <v>2738562</v>
      </c>
      <c r="F8" s="27">
        <v>0</v>
      </c>
      <c r="G8" s="27">
        <v>0</v>
      </c>
      <c r="H8" s="27">
        <v>0</v>
      </c>
      <c r="I8" s="27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</row>
    <row r="9" spans="1:21" ht="12.75">
      <c r="A9" s="4" t="s">
        <v>4</v>
      </c>
      <c r="B9" s="27">
        <v>50000</v>
      </c>
      <c r="C9" s="27">
        <v>50000</v>
      </c>
      <c r="D9" s="27">
        <v>50000</v>
      </c>
      <c r="E9" s="27">
        <v>50000</v>
      </c>
      <c r="F9" s="27">
        <v>50000</v>
      </c>
      <c r="G9" s="27">
        <v>50000</v>
      </c>
      <c r="H9" s="27">
        <v>50000</v>
      </c>
      <c r="I9" s="27">
        <v>50000</v>
      </c>
      <c r="J9" s="28">
        <v>50000</v>
      </c>
      <c r="K9" s="28">
        <v>50000</v>
      </c>
      <c r="L9" s="28">
        <v>50000</v>
      </c>
      <c r="M9" s="28">
        <v>49873</v>
      </c>
      <c r="N9" s="28">
        <v>50000</v>
      </c>
      <c r="O9" s="28">
        <v>50000</v>
      </c>
      <c r="P9" s="28">
        <v>50000</v>
      </c>
      <c r="Q9" s="28">
        <v>50000</v>
      </c>
      <c r="R9" s="28">
        <v>50000</v>
      </c>
      <c r="S9" s="28">
        <v>0</v>
      </c>
      <c r="T9" s="28">
        <v>0</v>
      </c>
      <c r="U9" s="28">
        <v>0</v>
      </c>
    </row>
    <row r="10" spans="1:21" ht="12.75">
      <c r="A10" s="4" t="s">
        <v>5</v>
      </c>
      <c r="B10" s="27">
        <v>11958425</v>
      </c>
      <c r="C10" s="27">
        <v>17866676</v>
      </c>
      <c r="D10" s="27">
        <v>19031991</v>
      </c>
      <c r="E10" s="27">
        <v>18446505</v>
      </c>
      <c r="F10" s="27">
        <v>20104725</v>
      </c>
      <c r="G10" s="27">
        <v>21809903</v>
      </c>
      <c r="H10" s="27">
        <v>22847844</v>
      </c>
      <c r="I10" s="27">
        <v>24579471</v>
      </c>
      <c r="J10" s="28">
        <v>25887481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/>
      <c r="T10" s="28">
        <v>0</v>
      </c>
      <c r="U10" s="28">
        <v>0</v>
      </c>
    </row>
    <row r="11" spans="1:21" ht="12.75">
      <c r="A11" s="4" t="s">
        <v>6</v>
      </c>
      <c r="B11" s="27">
        <v>11860390</v>
      </c>
      <c r="C11" s="27">
        <v>12225166</v>
      </c>
      <c r="D11" s="27">
        <v>0</v>
      </c>
      <c r="E11" s="27">
        <v>16877743</v>
      </c>
      <c r="F11" s="27">
        <v>17468824</v>
      </c>
      <c r="G11" s="27">
        <v>17234054</v>
      </c>
      <c r="H11" s="27">
        <v>15555595</v>
      </c>
      <c r="I11" s="27">
        <v>11592601</v>
      </c>
      <c r="J11" s="28">
        <v>11212493</v>
      </c>
      <c r="K11" s="28">
        <v>18528341</v>
      </c>
      <c r="L11" s="28">
        <v>18945323</v>
      </c>
      <c r="M11" s="28">
        <v>19590685</v>
      </c>
      <c r="N11" s="28">
        <v>20234950</v>
      </c>
      <c r="O11" s="28">
        <v>21022256</v>
      </c>
      <c r="P11" s="28">
        <v>22120820</v>
      </c>
      <c r="Q11" s="28">
        <v>21170033</v>
      </c>
      <c r="R11" s="28">
        <v>21767616</v>
      </c>
      <c r="S11" s="28">
        <v>22359967</v>
      </c>
      <c r="T11" s="28">
        <v>22930967</v>
      </c>
      <c r="U11" s="28">
        <v>23504071</v>
      </c>
    </row>
    <row r="12" spans="1:21" ht="12.75">
      <c r="A12" s="4" t="s">
        <v>7</v>
      </c>
      <c r="B12" s="27">
        <v>44164214</v>
      </c>
      <c r="C12" s="27">
        <v>41257433</v>
      </c>
      <c r="D12" s="27">
        <v>46680000</v>
      </c>
      <c r="E12" s="27">
        <v>44200000</v>
      </c>
      <c r="F12" s="27">
        <v>40000000</v>
      </c>
      <c r="G12" s="27">
        <v>39300000</v>
      </c>
      <c r="H12" s="27">
        <v>25050000</v>
      </c>
      <c r="I12" s="27">
        <v>23500000</v>
      </c>
      <c r="J12" s="28">
        <v>22460000</v>
      </c>
      <c r="K12" s="28">
        <v>21040000</v>
      </c>
      <c r="L12" s="28">
        <v>19630000</v>
      </c>
      <c r="M12" s="28">
        <v>11620000</v>
      </c>
      <c r="N12" s="28">
        <v>16820000</v>
      </c>
      <c r="O12" s="28">
        <v>16880000</v>
      </c>
      <c r="P12" s="28">
        <v>17300000</v>
      </c>
      <c r="Q12" s="28">
        <v>17910000</v>
      </c>
      <c r="R12" s="28">
        <v>13620000</v>
      </c>
      <c r="S12" s="28">
        <v>13950000</v>
      </c>
      <c r="T12" s="28">
        <v>15670000</v>
      </c>
      <c r="U12" s="28">
        <v>17020000</v>
      </c>
    </row>
    <row r="13" spans="1:21" ht="12.75">
      <c r="A13" s="4" t="s">
        <v>8</v>
      </c>
      <c r="B13" s="27">
        <v>13908400</v>
      </c>
      <c r="C13" s="27">
        <v>14349780</v>
      </c>
      <c r="D13" s="27">
        <v>14759876</v>
      </c>
      <c r="E13" s="27">
        <v>15259661</v>
      </c>
      <c r="F13" s="27">
        <v>15755647</v>
      </c>
      <c r="G13" s="27">
        <v>16360030</v>
      </c>
      <c r="H13" s="27">
        <v>16738720</v>
      </c>
      <c r="I13" s="27">
        <v>17061273</v>
      </c>
      <c r="J13" s="28">
        <v>17416782</v>
      </c>
      <c r="K13" s="28">
        <v>17566647</v>
      </c>
      <c r="L13" s="28">
        <v>17955638</v>
      </c>
      <c r="M13" s="28">
        <v>18389600</v>
      </c>
      <c r="N13" s="28">
        <v>18877155</v>
      </c>
      <c r="O13" s="28">
        <v>19443654</v>
      </c>
      <c r="P13" s="28">
        <v>20072804</v>
      </c>
      <c r="Q13" s="28">
        <v>20712946</v>
      </c>
      <c r="R13" s="28">
        <v>21297118</v>
      </c>
      <c r="S13" s="28">
        <v>21858694</v>
      </c>
      <c r="T13" s="28">
        <v>22426573</v>
      </c>
      <c r="U13" s="28">
        <v>54620651</v>
      </c>
    </row>
    <row r="14" spans="1:21" ht="12.75">
      <c r="A14" s="4" t="s">
        <v>9</v>
      </c>
      <c r="B14" s="27">
        <v>55703623</v>
      </c>
      <c r="C14" s="29">
        <v>57448128</v>
      </c>
      <c r="D14" s="27">
        <v>59125468</v>
      </c>
      <c r="E14" s="27">
        <v>61271823</v>
      </c>
      <c r="F14" s="27">
        <v>101838056</v>
      </c>
      <c r="G14" s="27">
        <v>105583802</v>
      </c>
      <c r="H14" s="27">
        <v>102097238</v>
      </c>
      <c r="I14" s="27">
        <v>98589189</v>
      </c>
      <c r="J14" s="28">
        <v>95268834</v>
      </c>
      <c r="K14" s="28">
        <v>93870870</v>
      </c>
      <c r="L14" s="28">
        <v>113541015</v>
      </c>
      <c r="M14" s="28">
        <v>116769207</v>
      </c>
      <c r="N14" s="28">
        <v>119879727</v>
      </c>
      <c r="O14" s="28">
        <v>123483769</v>
      </c>
      <c r="P14" s="28">
        <v>127489160</v>
      </c>
      <c r="Q14" s="28">
        <v>131539324</v>
      </c>
      <c r="R14" s="28">
        <v>169415530</v>
      </c>
      <c r="S14" s="28">
        <v>173903481</v>
      </c>
      <c r="T14" s="28">
        <v>178625807</v>
      </c>
      <c r="U14" s="28">
        <v>183314814</v>
      </c>
    </row>
    <row r="15" spans="1:21" ht="12.75">
      <c r="A15" s="4" t="s">
        <v>10</v>
      </c>
      <c r="B15" s="27">
        <v>11504075</v>
      </c>
      <c r="C15" s="27">
        <v>11857880</v>
      </c>
      <c r="D15" s="27">
        <v>12216871</v>
      </c>
      <c r="E15" s="27">
        <v>12609307</v>
      </c>
      <c r="F15" s="27">
        <v>16973008</v>
      </c>
      <c r="G15" s="27">
        <v>18298175</v>
      </c>
      <c r="H15" s="27">
        <v>18551019</v>
      </c>
      <c r="I15" s="27">
        <v>19130252</v>
      </c>
      <c r="J15" s="28">
        <v>20038193</v>
      </c>
      <c r="K15" s="28">
        <v>20641962</v>
      </c>
      <c r="L15" s="28">
        <v>63633008</v>
      </c>
      <c r="M15" s="28">
        <v>65762804</v>
      </c>
      <c r="N15" s="28">
        <v>67925490</v>
      </c>
      <c r="O15" s="28">
        <v>70568324</v>
      </c>
      <c r="P15" s="28">
        <v>74256788</v>
      </c>
      <c r="Q15" s="28">
        <v>78148624</v>
      </c>
      <c r="R15" s="28">
        <v>116827149</v>
      </c>
      <c r="S15" s="28">
        <v>121752034</v>
      </c>
      <c r="T15" s="28">
        <v>133027376</v>
      </c>
      <c r="U15" s="28">
        <v>149482910</v>
      </c>
    </row>
    <row r="16" spans="1:21" ht="12.75">
      <c r="A16" s="4" t="s">
        <v>39</v>
      </c>
      <c r="B16" s="27">
        <v>0</v>
      </c>
      <c r="C16" s="27">
        <v>0</v>
      </c>
      <c r="D16" s="27">
        <v>0</v>
      </c>
      <c r="E16" s="27">
        <v>0</v>
      </c>
      <c r="F16" s="27">
        <v>16973008</v>
      </c>
      <c r="G16" s="27">
        <v>18298175</v>
      </c>
      <c r="H16" s="27">
        <v>18551019</v>
      </c>
      <c r="I16" s="27">
        <v>19130252</v>
      </c>
      <c r="J16" s="28">
        <v>20038193</v>
      </c>
      <c r="K16" s="28">
        <v>20641962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/>
    </row>
    <row r="17" spans="1:21" ht="12.75">
      <c r="A17" s="4" t="s">
        <v>22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8">
        <v>0</v>
      </c>
      <c r="K17" s="28">
        <v>21908512</v>
      </c>
      <c r="L17" s="28">
        <v>22366030</v>
      </c>
      <c r="M17" s="28">
        <v>23080793</v>
      </c>
      <c r="N17" s="28">
        <v>23821948</v>
      </c>
      <c r="O17" s="28">
        <v>24512139</v>
      </c>
      <c r="P17" s="28">
        <v>25054704</v>
      </c>
      <c r="Q17" s="28">
        <v>25867001</v>
      </c>
      <c r="R17" s="28">
        <v>26597220</v>
      </c>
      <c r="S17" s="28">
        <v>27321447</v>
      </c>
      <c r="T17" s="28">
        <v>0</v>
      </c>
      <c r="U17" s="28">
        <v>0</v>
      </c>
    </row>
    <row r="18" spans="1:21" ht="12.75">
      <c r="A18" s="4" t="s">
        <v>23</v>
      </c>
      <c r="B18" s="27">
        <v>0</v>
      </c>
      <c r="C18" s="27">
        <v>0</v>
      </c>
      <c r="D18" s="27">
        <v>13448844</v>
      </c>
      <c r="E18" s="27">
        <v>13880852</v>
      </c>
      <c r="F18" s="27">
        <v>14366946</v>
      </c>
      <c r="G18" s="27">
        <v>14853888</v>
      </c>
      <c r="H18" s="27">
        <v>15207674</v>
      </c>
      <c r="I18" s="27">
        <v>15469686</v>
      </c>
      <c r="J18" s="28">
        <v>15882255</v>
      </c>
      <c r="K18" s="28">
        <v>16409992</v>
      </c>
      <c r="L18" s="28">
        <v>16774932</v>
      </c>
      <c r="M18" s="28">
        <v>17350514</v>
      </c>
      <c r="N18" s="28">
        <v>17918894</v>
      </c>
      <c r="O18" s="28">
        <v>18616034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/>
    </row>
    <row r="19" spans="1:21" ht="12.75">
      <c r="A19" s="4" t="s">
        <v>48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53265713</v>
      </c>
      <c r="Q19" s="28">
        <v>56301126</v>
      </c>
      <c r="R19" s="28">
        <v>59351012</v>
      </c>
      <c r="S19" s="28">
        <v>62489739</v>
      </c>
      <c r="T19" s="28">
        <v>65561587</v>
      </c>
      <c r="U19" s="28">
        <v>68708783</v>
      </c>
    </row>
    <row r="20" spans="1:21" ht="12.75">
      <c r="A20" s="4" t="s">
        <v>24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22122922</v>
      </c>
      <c r="I20" s="27">
        <v>22623470</v>
      </c>
      <c r="J20" s="28">
        <v>23823382</v>
      </c>
      <c r="K20" s="28">
        <v>23473405</v>
      </c>
      <c r="L20" s="28">
        <v>25426082</v>
      </c>
      <c r="M20" s="28">
        <v>26253065</v>
      </c>
      <c r="N20" s="28">
        <v>26951390</v>
      </c>
      <c r="O20" s="28">
        <v>23315897</v>
      </c>
      <c r="P20" s="28">
        <v>23641990</v>
      </c>
      <c r="Q20" s="28">
        <v>29355710</v>
      </c>
      <c r="R20" s="28">
        <v>30184815</v>
      </c>
      <c r="S20" s="28">
        <v>30985949</v>
      </c>
      <c r="T20" s="28">
        <v>31794564</v>
      </c>
      <c r="U20" s="28">
        <v>32620449</v>
      </c>
    </row>
    <row r="21" spans="1:21" ht="12.75">
      <c r="A21" s="4" t="s">
        <v>44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8">
        <v>59455206</v>
      </c>
      <c r="O21" s="28">
        <v>62379867</v>
      </c>
      <c r="P21" s="28">
        <v>65652750</v>
      </c>
      <c r="Q21" s="28">
        <v>69094328</v>
      </c>
      <c r="R21" s="28">
        <v>72426449</v>
      </c>
      <c r="S21" s="28">
        <v>75846946</v>
      </c>
      <c r="T21" s="28">
        <v>135972848</v>
      </c>
      <c r="U21" s="28">
        <v>142101639</v>
      </c>
    </row>
    <row r="22" spans="1:21" ht="12.75">
      <c r="A22" s="4" t="s">
        <v>45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8">
        <v>29727603</v>
      </c>
      <c r="O22" s="28">
        <v>30601830</v>
      </c>
      <c r="P22" s="28">
        <v>31588828</v>
      </c>
      <c r="Q22" s="28">
        <v>32612888</v>
      </c>
      <c r="R22" s="28">
        <v>33533496</v>
      </c>
      <c r="S22" s="28">
        <v>34446316</v>
      </c>
      <c r="T22" s="28">
        <v>35325956</v>
      </c>
      <c r="U22" s="28">
        <v>36208984</v>
      </c>
    </row>
    <row r="23" spans="2:9" ht="12.75">
      <c r="B23" s="9"/>
      <c r="C23" s="9"/>
      <c r="D23" s="9"/>
      <c r="E23" s="9"/>
      <c r="F23" s="9"/>
      <c r="G23" s="9"/>
      <c r="H23" s="9"/>
      <c r="I23" s="9"/>
    </row>
    <row r="24" spans="1:21" ht="12.75">
      <c r="A24" s="5" t="s">
        <v>26</v>
      </c>
      <c r="B24" s="30">
        <f aca="true" t="shared" si="0" ref="B24:M24">+SUM(B5:B20)</f>
        <v>391573708</v>
      </c>
      <c r="C24" s="30">
        <f t="shared" si="0"/>
        <v>399688973</v>
      </c>
      <c r="D24" s="30">
        <f t="shared" si="0"/>
        <v>416211047</v>
      </c>
      <c r="E24" s="30">
        <f t="shared" si="0"/>
        <v>444058535</v>
      </c>
      <c r="F24" s="30">
        <f t="shared" si="0"/>
        <v>511574092</v>
      </c>
      <c r="G24" s="30">
        <f t="shared" si="0"/>
        <v>528315295</v>
      </c>
      <c r="H24" s="30">
        <f t="shared" si="0"/>
        <v>539241162</v>
      </c>
      <c r="I24" s="30">
        <f t="shared" si="0"/>
        <v>538172143</v>
      </c>
      <c r="J24" s="30">
        <f t="shared" si="0"/>
        <v>544836609</v>
      </c>
      <c r="K24" s="30">
        <f t="shared" si="0"/>
        <v>575862143</v>
      </c>
      <c r="L24" s="30">
        <f t="shared" si="0"/>
        <v>627384918</v>
      </c>
      <c r="M24" s="30">
        <f t="shared" si="0"/>
        <v>635485116</v>
      </c>
      <c r="N24" s="30">
        <f aca="true" t="shared" si="1" ref="N24:U24">SUM(N5:N23)</f>
        <v>747252039</v>
      </c>
      <c r="O24" s="30">
        <f t="shared" si="1"/>
        <v>766992169</v>
      </c>
      <c r="P24" s="30">
        <f t="shared" si="1"/>
        <v>828545611</v>
      </c>
      <c r="Q24" s="30">
        <f t="shared" si="1"/>
        <v>862158977</v>
      </c>
      <c r="R24" s="30">
        <f t="shared" si="1"/>
        <v>955293590</v>
      </c>
      <c r="S24" s="30">
        <f t="shared" si="1"/>
        <v>985189087</v>
      </c>
      <c r="T24" s="30">
        <f t="shared" si="1"/>
        <v>1053894297</v>
      </c>
      <c r="U24" s="30">
        <f t="shared" si="1"/>
        <v>1129995510</v>
      </c>
    </row>
    <row r="25" spans="1:21" ht="12.75">
      <c r="A25" s="5" t="s">
        <v>25</v>
      </c>
      <c r="B25" s="31">
        <v>64602595</v>
      </c>
      <c r="C25" s="31">
        <v>70315225</v>
      </c>
      <c r="D25" s="31">
        <v>76515439</v>
      </c>
      <c r="E25" s="31">
        <v>78812633</v>
      </c>
      <c r="F25" s="31">
        <v>81135147</v>
      </c>
      <c r="G25" s="31">
        <v>83470224</v>
      </c>
      <c r="H25" s="31">
        <v>84675096</v>
      </c>
      <c r="I25" s="31">
        <v>86104033</v>
      </c>
      <c r="J25" s="32">
        <v>73706592</v>
      </c>
      <c r="K25" s="32">
        <v>67537651</v>
      </c>
      <c r="L25" s="32">
        <v>71721038</v>
      </c>
      <c r="M25" s="32">
        <v>81182066</v>
      </c>
      <c r="N25" s="32">
        <v>82424494</v>
      </c>
      <c r="O25" s="32">
        <v>87678035</v>
      </c>
      <c r="P25" s="32">
        <v>89353349</v>
      </c>
      <c r="Q25" s="32">
        <v>91211126</v>
      </c>
      <c r="R25" s="32">
        <v>92987997</v>
      </c>
      <c r="S25" s="32">
        <v>94573079</v>
      </c>
      <c r="T25" s="32">
        <v>96531490</v>
      </c>
      <c r="U25" s="32">
        <v>98705742</v>
      </c>
    </row>
    <row r="26" spans="1:21" ht="13.5" customHeight="1">
      <c r="A26" s="6"/>
      <c r="B26" s="15"/>
      <c r="C26" s="15"/>
      <c r="D26" s="15"/>
      <c r="E26" s="15"/>
      <c r="F26" s="15"/>
      <c r="G26" s="15"/>
      <c r="H26" s="15"/>
      <c r="I26" s="15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s="22" customFormat="1" ht="12.75">
      <c r="A27" s="21" t="s">
        <v>27</v>
      </c>
      <c r="B27" s="33">
        <f aca="true" t="shared" si="2" ref="B27:U27">+B24+B25</f>
        <v>456176303</v>
      </c>
      <c r="C27" s="33">
        <f t="shared" si="2"/>
        <v>470004198</v>
      </c>
      <c r="D27" s="33">
        <f t="shared" si="2"/>
        <v>492726486</v>
      </c>
      <c r="E27" s="33">
        <f t="shared" si="2"/>
        <v>522871168</v>
      </c>
      <c r="F27" s="33">
        <f t="shared" si="2"/>
        <v>592709239</v>
      </c>
      <c r="G27" s="33">
        <f t="shared" si="2"/>
        <v>611785519</v>
      </c>
      <c r="H27" s="33">
        <f t="shared" si="2"/>
        <v>623916258</v>
      </c>
      <c r="I27" s="33">
        <f t="shared" si="2"/>
        <v>624276176</v>
      </c>
      <c r="J27" s="33">
        <f t="shared" si="2"/>
        <v>618543201</v>
      </c>
      <c r="K27" s="33">
        <f t="shared" si="2"/>
        <v>643399794</v>
      </c>
      <c r="L27" s="33">
        <f t="shared" si="2"/>
        <v>699105956</v>
      </c>
      <c r="M27" s="33">
        <f t="shared" si="2"/>
        <v>716667182</v>
      </c>
      <c r="N27" s="33">
        <f t="shared" si="2"/>
        <v>829676533</v>
      </c>
      <c r="O27" s="33">
        <f t="shared" si="2"/>
        <v>854670204</v>
      </c>
      <c r="P27" s="33">
        <f t="shared" si="2"/>
        <v>917898960</v>
      </c>
      <c r="Q27" s="33">
        <f t="shared" si="2"/>
        <v>953370103</v>
      </c>
      <c r="R27" s="33">
        <f t="shared" si="2"/>
        <v>1048281587</v>
      </c>
      <c r="S27" s="33">
        <f t="shared" si="2"/>
        <v>1079762166</v>
      </c>
      <c r="T27" s="33">
        <f t="shared" si="2"/>
        <v>1150425787</v>
      </c>
      <c r="U27" s="33">
        <f t="shared" si="2"/>
        <v>1228701252</v>
      </c>
    </row>
    <row r="28" spans="1:21" ht="12.75">
      <c r="A28" s="7"/>
      <c r="B28" s="16"/>
      <c r="C28" s="16"/>
      <c r="D28" s="16"/>
      <c r="E28" s="16"/>
      <c r="F28" s="16"/>
      <c r="G28" s="16"/>
      <c r="H28" s="16"/>
      <c r="I28" s="16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2.75">
      <c r="A29" s="4" t="s">
        <v>28</v>
      </c>
      <c r="B29" s="25"/>
      <c r="C29" s="25"/>
      <c r="D29" s="25"/>
      <c r="E29" s="25"/>
      <c r="F29" s="25">
        <v>33946019</v>
      </c>
      <c r="G29" s="25">
        <v>35148502</v>
      </c>
      <c r="H29" s="25">
        <v>35783058</v>
      </c>
      <c r="I29" s="25">
        <v>36070313</v>
      </c>
      <c r="J29" s="26">
        <v>36896149</v>
      </c>
      <c r="K29" s="26">
        <v>41346031</v>
      </c>
      <c r="L29" s="26">
        <v>52104009</v>
      </c>
      <c r="M29" s="26">
        <v>53571768</v>
      </c>
      <c r="N29" s="26">
        <v>55124711</v>
      </c>
      <c r="O29" s="26">
        <v>55124711</v>
      </c>
      <c r="P29" s="26">
        <v>57037253</v>
      </c>
      <c r="Q29" s="26">
        <v>56579625</v>
      </c>
      <c r="R29" s="26">
        <v>58829811</v>
      </c>
      <c r="S29" s="26">
        <v>58486420</v>
      </c>
      <c r="T29" s="26">
        <v>58596032</v>
      </c>
      <c r="U29" s="26">
        <v>58880026</v>
      </c>
    </row>
    <row r="30" spans="1:22" ht="13.5">
      <c r="A30" s="4" t="s">
        <v>29</v>
      </c>
      <c r="B30" s="25"/>
      <c r="C30" s="25"/>
      <c r="D30" s="25"/>
      <c r="E30" s="25"/>
      <c r="F30" s="25">
        <v>18670310</v>
      </c>
      <c r="G30" s="25">
        <v>19330214</v>
      </c>
      <c r="H30" s="25">
        <v>1183252</v>
      </c>
      <c r="I30" s="25">
        <v>1183252</v>
      </c>
      <c r="J30" s="26">
        <v>1183252</v>
      </c>
      <c r="K30" s="26">
        <v>1183252</v>
      </c>
      <c r="L30" s="26">
        <v>1183252</v>
      </c>
      <c r="M30" s="26">
        <v>1183252</v>
      </c>
      <c r="N30" s="26">
        <v>1183252</v>
      </c>
      <c r="O30" s="26">
        <v>5769754</v>
      </c>
      <c r="P30" s="26">
        <v>5927796</v>
      </c>
      <c r="Q30" s="26">
        <v>6117419</v>
      </c>
      <c r="R30" s="26">
        <v>6290100</v>
      </c>
      <c r="S30" s="26">
        <v>6461231</v>
      </c>
      <c r="T30" s="26">
        <v>6525843</v>
      </c>
      <c r="U30" s="26">
        <v>6820483</v>
      </c>
      <c r="V30" s="57"/>
    </row>
    <row r="31" spans="1:9" ht="13.5">
      <c r="A31" s="7"/>
      <c r="B31" s="16"/>
      <c r="C31" s="16"/>
      <c r="D31" s="16"/>
      <c r="E31" s="16"/>
      <c r="F31" s="16"/>
      <c r="G31" s="16"/>
      <c r="H31" s="16"/>
      <c r="I31" s="16"/>
    </row>
    <row r="32" spans="1:21" s="22" customFormat="1" ht="13.5">
      <c r="A32" s="43" t="s">
        <v>32</v>
      </c>
      <c r="B32" s="34">
        <v>234777040163</v>
      </c>
      <c r="C32" s="34">
        <v>247814066120</v>
      </c>
      <c r="D32" s="34">
        <v>267085898453</v>
      </c>
      <c r="E32" s="34">
        <v>295116636567</v>
      </c>
      <c r="F32" s="34">
        <v>339460186280</v>
      </c>
      <c r="G32" s="34">
        <v>385291820680</v>
      </c>
      <c r="H32" s="34">
        <v>340324125916</v>
      </c>
      <c r="I32" s="34">
        <v>328630628411</v>
      </c>
      <c r="J32" s="35">
        <v>317645093098</v>
      </c>
      <c r="K32" s="35">
        <v>317645093098</v>
      </c>
      <c r="L32" s="35">
        <v>339014424763</v>
      </c>
      <c r="M32" s="35">
        <v>386517731870</v>
      </c>
      <c r="N32" s="35">
        <v>424680041950</v>
      </c>
      <c r="O32" s="35">
        <v>469451456052</v>
      </c>
      <c r="P32" s="35">
        <v>532657126307</v>
      </c>
      <c r="Q32" s="35">
        <v>640858079431</v>
      </c>
      <c r="R32" s="35">
        <v>639478038774</v>
      </c>
      <c r="S32" s="35">
        <v>656422379001</v>
      </c>
      <c r="T32" s="35">
        <v>719295747970</v>
      </c>
      <c r="U32" s="35">
        <v>878165934946</v>
      </c>
    </row>
    <row r="33" ht="13.5">
      <c r="P33" s="58"/>
    </row>
    <row r="34" spans="9:21" ht="13.5">
      <c r="I34" s="57"/>
      <c r="J34" s="57"/>
      <c r="K34" s="57"/>
      <c r="L34" s="57"/>
      <c r="M34" s="57"/>
      <c r="N34" s="57"/>
      <c r="O34" s="57"/>
      <c r="P34" s="59"/>
      <c r="Q34" s="57"/>
      <c r="R34" s="57"/>
      <c r="S34" s="57"/>
      <c r="T34" s="57"/>
      <c r="U34" s="57"/>
    </row>
    <row r="35" ht="13.5">
      <c r="R35" s="58"/>
    </row>
  </sheetData>
  <sheetProtection/>
  <printOptions/>
  <pageMargins left="0.7" right="0.7" top="0.75" bottom="0.75" header="0.3" footer="0.3"/>
  <pageSetup horizontalDpi="600" verticalDpi="600" orientation="landscape" r:id="rId3"/>
  <ignoredErrors>
    <ignoredError sqref="B24:S2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Haugen</dc:creator>
  <cp:keywords/>
  <dc:description/>
  <cp:lastModifiedBy>Cacallori, Anthony</cp:lastModifiedBy>
  <cp:lastPrinted>2015-03-09T19:32:33Z</cp:lastPrinted>
  <dcterms:created xsi:type="dcterms:W3CDTF">2005-02-16T21:57:25Z</dcterms:created>
  <dcterms:modified xsi:type="dcterms:W3CDTF">2023-04-27T18:53:05Z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48e75260-9c1b-402c-8ab8-a70545350169</vt:lpwstr>
  </property>
</Properties>
</file>