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18075" windowHeight="10230" tabRatio="842"/>
  </bookViews>
  <sheets>
    <sheet name="Instructions" sheetId="1" r:id="rId1"/>
    <sheet name="Energy-Water-VMT" sheetId="13" r:id="rId2"/>
    <sheet name="TransportationMaps" sheetId="8" r:id="rId3"/>
    <sheet name="WARM (C&amp;D Waste)" sheetId="15" r:id="rId4"/>
    <sheet name="URBEMIS" sheetId="6" r:id="rId5"/>
    <sheet name="Rdwy Emissions Model" sheetId="7" r:id="rId6"/>
    <sheet name="Build C Neutral" sheetId="10" r:id="rId7"/>
    <sheet name="Tree Carbon" sheetId="11" r:id="rId8"/>
    <sheet name="Reforestation" sheetId="12" r:id="rId9"/>
    <sheet name="Embodied Energy" sheetId="14" r:id="rId10"/>
    <sheet name="NET PROJECT GHG" sheetId="3" r:id="rId11"/>
  </sheets>
  <calcPr calcId="145621"/>
</workbook>
</file>

<file path=xl/calcChain.xml><?xml version="1.0" encoding="utf-8"?>
<calcChain xmlns="http://schemas.openxmlformats.org/spreadsheetml/2006/main">
  <c r="H26" i="13" l="1"/>
  <c r="G26" i="13"/>
  <c r="H22" i="13"/>
  <c r="G22" i="13"/>
  <c r="H9" i="13"/>
  <c r="G9" i="13"/>
  <c r="F11" i="14" l="1"/>
  <c r="F10" i="14"/>
  <c r="D18" i="3" s="1"/>
  <c r="F18" i="3" s="1"/>
  <c r="F9" i="14"/>
  <c r="G15" i="13"/>
  <c r="G14" i="13"/>
  <c r="G13" i="13"/>
  <c r="H12" i="13"/>
  <c r="G12" i="13"/>
  <c r="G11" i="13"/>
  <c r="G10" i="13"/>
  <c r="D3" i="3" s="1"/>
  <c r="H30" i="13"/>
  <c r="D8" i="3" s="1"/>
  <c r="G30" i="13"/>
  <c r="D7" i="3" s="1"/>
  <c r="F7" i="3" s="1"/>
  <c r="H11" i="13"/>
  <c r="H14" i="13"/>
  <c r="G21" i="13"/>
  <c r="G19" i="13"/>
  <c r="G16" i="13"/>
  <c r="H21" i="13"/>
  <c r="H19" i="13"/>
  <c r="H16" i="13"/>
  <c r="H15" i="13"/>
  <c r="H13" i="13"/>
  <c r="H10" i="13"/>
  <c r="E8" i="3"/>
  <c r="E4" i="3"/>
  <c r="D37" i="11"/>
  <c r="D21" i="3"/>
  <c r="D4" i="3" l="1"/>
  <c r="F8" i="3"/>
  <c r="F21" i="3"/>
  <c r="L30" i="13"/>
  <c r="D13" i="12"/>
  <c r="D36" i="3" s="1"/>
  <c r="F36" i="3" s="1"/>
  <c r="D33" i="3"/>
  <c r="F33" i="3" s="1"/>
  <c r="E33" i="3"/>
  <c r="D15" i="3"/>
  <c r="F15" i="3" s="1"/>
  <c r="E15" i="3"/>
  <c r="D12" i="3"/>
  <c r="F12" i="3" s="1"/>
  <c r="E12" i="3"/>
  <c r="E24" i="3"/>
  <c r="D30" i="3"/>
  <c r="F30" i="3" s="1"/>
  <c r="D27" i="3"/>
  <c r="F27" i="3" s="1"/>
  <c r="D24" i="3"/>
  <c r="F24" i="3" l="1"/>
  <c r="F4" i="3" l="1"/>
  <c r="F3" i="3"/>
  <c r="H4" i="3" l="1"/>
</calcChain>
</file>

<file path=xl/sharedStrings.xml><?xml version="1.0" encoding="utf-8"?>
<sst xmlns="http://schemas.openxmlformats.org/spreadsheetml/2006/main" count="337" uniqueCount="223">
  <si>
    <t>Tool</t>
  </si>
  <si>
    <t>URBEMIS</t>
  </si>
  <si>
    <t>Roadway Construction Emissions Model</t>
  </si>
  <si>
    <t>Build Carbon Neutral</t>
  </si>
  <si>
    <t>Tree Carbon Calculator</t>
  </si>
  <si>
    <t>Reforestation Calculator</t>
  </si>
  <si>
    <t>MTCO2e</t>
  </si>
  <si>
    <t>lbsCO2/day</t>
  </si>
  <si>
    <t>Tool Output</t>
  </si>
  <si>
    <t>Final Output</t>
  </si>
  <si>
    <t># project days</t>
  </si>
  <si>
    <t>Conversions</t>
  </si>
  <si>
    <t xml:space="preserve">lbs </t>
  </si>
  <si>
    <t xml:space="preserve">Short Tons </t>
  </si>
  <si>
    <t>Additional Calculations</t>
  </si>
  <si>
    <t>4a</t>
  </si>
  <si>
    <t>4b</t>
  </si>
  <si>
    <t>KC Employee Commute Climate Pollution Map</t>
  </si>
  <si>
    <t>KC Residential Transportation Climate Pollution Map</t>
  </si>
  <si>
    <t># employees</t>
  </si>
  <si>
    <t># households</t>
  </si>
  <si>
    <t>MTCO2</t>
  </si>
  <si>
    <t>kgCO2/tree</t>
  </si>
  <si>
    <t># trees</t>
  </si>
  <si>
    <t>kg</t>
  </si>
  <si>
    <t>NET Project Impact</t>
  </si>
  <si>
    <t>enter pounds of CO2 per day, and number of project days</t>
  </si>
  <si>
    <t>tonsCO2/project</t>
  </si>
  <si>
    <t>enter US tons of CO2 for the entire project</t>
  </si>
  <si>
    <t>grams</t>
  </si>
  <si>
    <t>Instructions</t>
  </si>
  <si>
    <t>How to Use the Project Emissions Calculator</t>
  </si>
  <si>
    <t>enter metric tons of CO2</t>
  </si>
  <si>
    <t>Intent</t>
  </si>
  <si>
    <t>0.03-1.0</t>
  </si>
  <si>
    <t>1.1-2.0</t>
  </si>
  <si>
    <t>2.1-3.0</t>
  </si>
  <si>
    <t>3.1-4.0</t>
  </si>
  <si>
    <t>4.1-5.0</t>
  </si>
  <si>
    <t>5.1-6.0</t>
  </si>
  <si>
    <t>6.1-7.0</t>
  </si>
  <si>
    <t>7.1-8.15</t>
  </si>
  <si>
    <t>enter the number of employees within each travel distance category</t>
  </si>
  <si>
    <t>enter the number of households within each travel distance category</t>
  </si>
  <si>
    <t>MTCO2/emp</t>
  </si>
  <si>
    <t>MTCO2/hh</t>
  </si>
  <si>
    <t>3.01-4.00</t>
  </si>
  <si>
    <t>4.01-5.00</t>
  </si>
  <si>
    <t>5.01-6.00</t>
  </si>
  <si>
    <t>6.01-7.00</t>
  </si>
  <si>
    <t>7.01-8.00</t>
  </si>
  <si>
    <t>8.01-20.25</t>
  </si>
  <si>
    <t>0.36-3.00</t>
  </si>
  <si>
    <t>Reforestation/Afforestation Project Carbon Online Estimator (RAPCOE)</t>
  </si>
  <si>
    <t>Av MTCO2e</t>
  </si>
  <si>
    <t>TOTAL kgCO2</t>
  </si>
  <si>
    <t>kgCO2</t>
  </si>
  <si>
    <t>enter metric tons of CO2 equivalent for the appropriate project period</t>
  </si>
  <si>
    <t>years 0-5</t>
  </si>
  <si>
    <t>years 5-10</t>
  </si>
  <si>
    <t>years 10-15</t>
  </si>
  <si>
    <t>years 15-20</t>
  </si>
  <si>
    <t>TOTAL CO2e</t>
  </si>
  <si>
    <t>Tool-specific instructions are included with each calculator.</t>
  </si>
  <si>
    <t>Acer macrophyllum</t>
  </si>
  <si>
    <t>Acer platanoides</t>
  </si>
  <si>
    <t>Acer saccharum</t>
  </si>
  <si>
    <t>Betula Pendula</t>
  </si>
  <si>
    <t>Carpinus betulus 'Fastigiata'</t>
  </si>
  <si>
    <t>Calocedrus decurrens</t>
  </si>
  <si>
    <t>This tool provides an output in metric tons of CO2 for the entire project; enter this number directly into the calculator.</t>
  </si>
  <si>
    <t xml:space="preserve">The RCEM provides an output in US tons of CO2 per project; enter this total directly into the calculator. </t>
  </si>
  <si>
    <t xml:space="preserve">URBEMIS provides an output in lbs of CO2 per day of the project. Enter both the total lbs and the number of days the project will take, in their respective columns. </t>
  </si>
  <si>
    <t>Washingtonia robusta</t>
  </si>
  <si>
    <t>Ulmus americana</t>
  </si>
  <si>
    <t>Tilia cordata</t>
  </si>
  <si>
    <t>Tilia americana</t>
  </si>
  <si>
    <t>Quercus rubra</t>
  </si>
  <si>
    <t>Quercus agrifolia</t>
  </si>
  <si>
    <t>Pyrus kawakamii</t>
  </si>
  <si>
    <t>Malus angustifolia</t>
  </si>
  <si>
    <t>Pseudotsuga menziesii</t>
  </si>
  <si>
    <t>Prunus serrulata</t>
  </si>
  <si>
    <t>Prunus cerasifera 'Thundercloud'</t>
  </si>
  <si>
    <t>Populus balsamifera ssp. Trichocarpa</t>
  </si>
  <si>
    <t>Pinus contorta var. bolanderi</t>
  </si>
  <si>
    <t>Phoenix dactylifera</t>
  </si>
  <si>
    <t>Phoenix canariensis</t>
  </si>
  <si>
    <t>Morus alba</t>
  </si>
  <si>
    <t>Liquidambar styraciflua</t>
  </si>
  <si>
    <t>Ilex Opaca</t>
  </si>
  <si>
    <t>Fraxinus latifolia</t>
  </si>
  <si>
    <t>Fagus sylvatica 'atropunicea'</t>
  </si>
  <si>
    <t>Crataegus laevigata</t>
  </si>
  <si>
    <t>Acer rubrum</t>
  </si>
  <si>
    <t>lbs CO2/day</t>
  </si>
  <si>
    <t>US tons/project</t>
  </si>
  <si>
    <t>metric tons CO2e</t>
  </si>
  <si>
    <t>metric tons CO2</t>
  </si>
  <si>
    <t>kg CO2/tree</t>
  </si>
  <si>
    <t>Metric Tons</t>
  </si>
  <si>
    <t>Important Notes on Use</t>
  </si>
  <si>
    <t>kg/gallon</t>
  </si>
  <si>
    <t>Natural Gas</t>
  </si>
  <si>
    <t>kg/MMBtu</t>
  </si>
  <si>
    <t>Heating Oil</t>
  </si>
  <si>
    <t>Jet Fuel</t>
  </si>
  <si>
    <t>Steam</t>
  </si>
  <si>
    <t>kg/Mlb</t>
  </si>
  <si>
    <t>Propane</t>
  </si>
  <si>
    <t>kWh</t>
  </si>
  <si>
    <t>Project Input</t>
  </si>
  <si>
    <t>Output</t>
  </si>
  <si>
    <t>Energy Use</t>
  </si>
  <si>
    <t>Emissions Factors</t>
  </si>
  <si>
    <t>Input Unit</t>
  </si>
  <si>
    <t>metric ton CO2e/(100,000 gallons)</t>
  </si>
  <si>
    <t>CCF</t>
  </si>
  <si>
    <t>gallons</t>
  </si>
  <si>
    <t>Mlb</t>
  </si>
  <si>
    <t>MMBtu</t>
  </si>
  <si>
    <t>MWh</t>
  </si>
  <si>
    <t>gallon</t>
  </si>
  <si>
    <t>Materials Use</t>
  </si>
  <si>
    <t>Data Input</t>
  </si>
  <si>
    <t>Energy Use--Biofuels</t>
  </si>
  <si>
    <t>therm</t>
  </si>
  <si>
    <t>Energy</t>
  </si>
  <si>
    <t>Water</t>
  </si>
  <si>
    <t>Embodied Energy</t>
  </si>
  <si>
    <t>metric ton CO2e/CCF</t>
  </si>
  <si>
    <r>
      <t>The Reforestation/Afforestation Project Carbon Online Estimator (RAPCOE) includes two calculators - one for Pre-Project Planning and one for Post-Project Monitoring. This calculator is designed for the Pre-Project Planning tool only. The tool provides an output in gross MTCO2e for the entire project; enter this number directly into the calculator. Note that the tool provides sequestration estimates for a 20-year period, broken into 5-year intervals. These 5-year intervals are cumulative; therefore the calcuator will select only the highest value of the set (it is assumed that the amount of carbon sequestered will increase throughout the length of the project). If a sequestration estimate is needed for a shorter time period, the output should be entered for those years only (e.g. to enter data for only the first 10 years of a project, use fields 0-5 and 5-10 only). 
***Note that Tool 8: Reforestation Calculator represents negative emissions - it is sequestering, rather than emitting, CO2. However, it is possible for the RAPCOE to yield a net emissions number, indicating that the project releases more emissions than it sequesters.</t>
    </r>
    <r>
      <rPr>
        <b/>
        <sz val="11"/>
        <color theme="1"/>
        <rFont val="Calibri"/>
        <family val="2"/>
        <scheme val="minor"/>
      </rPr>
      <t xml:space="preserve"> IF THIS HAPPENS</t>
    </r>
    <r>
      <rPr>
        <sz val="11"/>
        <color theme="1"/>
        <rFont val="Calibri"/>
        <family val="2"/>
        <scheme val="minor"/>
      </rPr>
      <t xml:space="preserve">, the output (MTCO2e) should be entered into this calculator as a NEGATIVE number. For this tool (and Tool #7) a positive number implies net sequestration, and a negative number implies net emissions.*** </t>
    </r>
  </si>
  <si>
    <t>1. Lifecycle GHG Emissions (includes both combustion and fuel production)</t>
  </si>
  <si>
    <t>3. Please separately calculate and note any biogenice sources of greenhouse gas emissions</t>
  </si>
  <si>
    <r>
      <t>Gasoline</t>
    </r>
    <r>
      <rPr>
        <vertAlign val="superscript"/>
        <sz val="10"/>
        <color theme="1"/>
        <rFont val="Calibri"/>
        <family val="2"/>
        <scheme val="minor"/>
      </rPr>
      <t>1</t>
    </r>
  </si>
  <si>
    <r>
      <t>Diesel</t>
    </r>
    <r>
      <rPr>
        <vertAlign val="superscript"/>
        <sz val="10"/>
        <color theme="1"/>
        <rFont val="Calibri"/>
        <family val="2"/>
        <scheme val="minor"/>
      </rPr>
      <t>1</t>
    </r>
  </si>
  <si>
    <r>
      <t>Green Electricity</t>
    </r>
    <r>
      <rPr>
        <vertAlign val="superscript"/>
        <sz val="10"/>
        <color theme="1"/>
        <rFont val="Calibri"/>
        <family val="2"/>
        <scheme val="minor"/>
      </rPr>
      <t>2</t>
    </r>
  </si>
  <si>
    <r>
      <t>Biogenic Sources</t>
    </r>
    <r>
      <rPr>
        <vertAlign val="superscript"/>
        <sz val="10"/>
        <color theme="1"/>
        <rFont val="Calibri"/>
        <family val="2"/>
        <scheme val="minor"/>
      </rPr>
      <t>3</t>
    </r>
  </si>
  <si>
    <t>Waste Reduction Model (WARM)</t>
  </si>
  <si>
    <t>Operations</t>
  </si>
  <si>
    <t>Construction</t>
  </si>
  <si>
    <t>enter in the amount of electricity or fuel used by project phase</t>
  </si>
  <si>
    <t>enter the amount of water used by project phase</t>
  </si>
  <si>
    <t>enter metric tons of CO2e</t>
  </si>
  <si>
    <t>Project Life (years)</t>
  </si>
  <si>
    <t>Construction phase</t>
  </si>
  <si>
    <t>Operations phase</t>
  </si>
  <si>
    <t>Project or Tool Input</t>
  </si>
  <si>
    <t>enter tree species, kilograms of CO2 per tree, and number of trees planted</t>
  </si>
  <si>
    <r>
      <t xml:space="preserve">The Tree Carbon Calculator provides an output in kg of CO2 per tree. The tool provides unique sequestration values for different tree species within a region; assuming PNW region is chosen, there are 28 species available. Species from another region may be used; however this requires a separate calculation.  Those 28 PNW species are included for reference.  
***Note that Tool 7: Tree Carbon Calculator represents negative emissions - it is sequestering, rather than emitting, CO2. However, it is possible for the Tree Carbon Calculator to yield a net emissions number, indicating that the project releases more emissions than it sequesters. </t>
    </r>
    <r>
      <rPr>
        <b/>
        <sz val="11"/>
        <color theme="1"/>
        <rFont val="Calibri"/>
        <family val="2"/>
        <scheme val="minor"/>
      </rPr>
      <t>IF THIS HAPPENS</t>
    </r>
    <r>
      <rPr>
        <sz val="11"/>
        <color theme="1"/>
        <rFont val="Calibri"/>
        <family val="2"/>
        <scheme val="minor"/>
      </rPr>
      <t xml:space="preserve">, the output (kgCO2/tree) should be entered into this calculator as a NEGATIVE number. For this tool (and Tool #8) a positive number implies net sequestration, and a negative number implies net emissions.*** </t>
    </r>
  </si>
  <si>
    <t>PNW Tree Species</t>
  </si>
  <si>
    <t>Scientific Name</t>
  </si>
  <si>
    <t>Common Name</t>
  </si>
  <si>
    <t>therms</t>
  </si>
  <si>
    <r>
      <t>Biodiesel</t>
    </r>
    <r>
      <rPr>
        <vertAlign val="superscript"/>
        <sz val="10"/>
        <color theme="1"/>
        <rFont val="Calibri"/>
        <family val="2"/>
        <scheme val="minor"/>
      </rPr>
      <t>1</t>
    </r>
  </si>
  <si>
    <t>Cement</t>
  </si>
  <si>
    <t>US ton</t>
  </si>
  <si>
    <t>US tons</t>
  </si>
  <si>
    <t>MTCO2e/mt cement</t>
  </si>
  <si>
    <t>Concrete</t>
  </si>
  <si>
    <t>Asphalt</t>
  </si>
  <si>
    <t>MTCO2e/short ton</t>
  </si>
  <si>
    <t>enter tons (US tons, or short tons) of material used</t>
  </si>
  <si>
    <t>a</t>
  </si>
  <si>
    <t>b</t>
  </si>
  <si>
    <t>c</t>
  </si>
  <si>
    <t>d</t>
  </si>
  <si>
    <t>Transportation (VMT)</t>
  </si>
  <si>
    <t xml:space="preserve">This calculator can be divided into two 'sections'. 'Section 1' includes the first three worksheets, which a Project Manager (PM) can use to convert known project data--energy use, water use, project location (transportation impacts), and materials--into GHG emissions. For example, a PM enters both estimated annual electricity and water use from a project into the appropriate row of the 'Energy&amp;Water' worksheet, and both that worksheet and the final tab will show the annual GHG emissions. 
'Section 2' contains the rest of the worksheets, which have a cell for PMs to enter the final emissions output from the appropriate tool. For example, Tool #2 - URBEMIS, provides an output of lbsCO2/day; a PM using URBERMIS takes the output generated by that tool and enters it into the 'URBEMIS worksheet, immeditaely under the unit type (lbsCO2/day). The calculator will automatically convert lbsCO2 into MTCO2e. </t>
  </si>
  <si>
    <t xml:space="preserve">Some outputs also require an additional piece of information - the multiplier. In the above example--URBEMIS--the PM will need to also enter the total number of project days. The output unit (lbsCO2 per day) is multiplied by the number of project days, to calculate total project emissions in MTCO2e. Any additional information of this kind is labeled under the 'Additional Information' column. If a particular tool has no 'Additional Information' column, then no additional information is required. </t>
  </si>
  <si>
    <r>
      <rPr>
        <u/>
        <sz val="11"/>
        <color theme="1"/>
        <rFont val="Calibri"/>
        <family val="2"/>
        <scheme val="minor"/>
      </rPr>
      <t xml:space="preserve">2. Data Entry - Words: </t>
    </r>
    <r>
      <rPr>
        <sz val="11"/>
        <color theme="1"/>
        <rFont val="Calibri"/>
        <family val="2"/>
        <scheme val="minor"/>
      </rPr>
      <t xml:space="preserve">due to the function of internal calculations, NO WORDS should be entered into the calculator. An error will result. If there is no value for a given field, leave it blank; do not insert words such as 'none' or 'NA'. </t>
    </r>
  </si>
  <si>
    <r>
      <rPr>
        <u/>
        <sz val="11"/>
        <color theme="1"/>
        <rFont val="Calibri"/>
        <family val="2"/>
        <scheme val="minor"/>
      </rPr>
      <t>3. Data Entry - Units:</t>
    </r>
    <r>
      <rPr>
        <sz val="11"/>
        <color theme="1"/>
        <rFont val="Calibri"/>
        <family val="2"/>
        <scheme val="minor"/>
      </rPr>
      <t xml:space="preserve"> all data must be entered in the unit described in the worksheet. Entering data in different units will result in an incorrect calculation. Some worksheets have conversion information, so that data may be translated into the correct unit. For example: tons vs metric tons. 'Tons' are typically referred to as US tons or short tons (2,000 lbs). These units are automatically converted to metric tons (MT), which is the common international standard for reporting GHG emissions. Do not enter metric tons into a field where the unit calls for US tons. </t>
    </r>
  </si>
  <si>
    <t>List of Tools &amp; Output Units</t>
  </si>
  <si>
    <t>sweetgum</t>
  </si>
  <si>
    <t>Douglas fir</t>
  </si>
  <si>
    <t>Norway maple</t>
  </si>
  <si>
    <t>sugar maple</t>
  </si>
  <si>
    <t>red maple</t>
  </si>
  <si>
    <t>common hornbeam</t>
  </si>
  <si>
    <t>incense cedar</t>
  </si>
  <si>
    <t>smooth hawthorn</t>
  </si>
  <si>
    <t>purple leaf beech</t>
  </si>
  <si>
    <t>Oregon ash</t>
  </si>
  <si>
    <t>American holly</t>
  </si>
  <si>
    <t>white mulberry</t>
  </si>
  <si>
    <t>date palm</t>
  </si>
  <si>
    <t>bolander beach pine</t>
  </si>
  <si>
    <t>black cottonwood</t>
  </si>
  <si>
    <t>thundercloud purple plum</t>
  </si>
  <si>
    <t>kwanzan cherry</t>
  </si>
  <si>
    <t>southern crabapple</t>
  </si>
  <si>
    <t>evergreen pear</t>
  </si>
  <si>
    <t>northern red oak</t>
  </si>
  <si>
    <t>littleleaf linden</t>
  </si>
  <si>
    <t>American elm</t>
  </si>
  <si>
    <t>Washington palm</t>
  </si>
  <si>
    <t>European white birch</t>
  </si>
  <si>
    <t>bigleaf maple</t>
  </si>
  <si>
    <t>coast live oak</t>
  </si>
  <si>
    <t>Canary Island date palm</t>
  </si>
  <si>
    <t>American basswood</t>
  </si>
  <si>
    <t>metric tons/MWh</t>
  </si>
  <si>
    <t>Electricity</t>
  </si>
  <si>
    <t>Vehicle Miles Traveled (VMT)</t>
  </si>
  <si>
    <t>enter the estimated annual VMT for the project</t>
  </si>
  <si>
    <t>miles</t>
  </si>
  <si>
    <t>miles per gallon</t>
  </si>
  <si>
    <t>2. Green electricity and biogas are considered carbon-neutral energy sources; CO2e output is zero</t>
  </si>
  <si>
    <r>
      <t>Landfill gas or Biogas</t>
    </r>
    <r>
      <rPr>
        <vertAlign val="superscript"/>
        <sz val="10"/>
        <color theme="1"/>
        <rFont val="Calibri"/>
        <family val="2"/>
        <scheme val="minor"/>
      </rPr>
      <t>2</t>
    </r>
  </si>
  <si>
    <r>
      <rPr>
        <i/>
        <sz val="11"/>
        <color theme="1"/>
        <rFont val="Calibri"/>
        <family val="2"/>
        <scheme val="minor"/>
      </rPr>
      <t xml:space="preserve">Please review the </t>
    </r>
    <r>
      <rPr>
        <b/>
        <i/>
        <sz val="11"/>
        <color theme="1"/>
        <rFont val="Calibri"/>
        <family val="2"/>
        <scheme val="minor"/>
      </rPr>
      <t>Green Building and Sustainable Infrastructure Guidelines: Carbon Calculators and Mitigation Strategies</t>
    </r>
    <r>
      <rPr>
        <i/>
        <sz val="11"/>
        <color theme="1"/>
        <rFont val="Calibri"/>
        <family val="2"/>
        <scheme val="minor"/>
      </rPr>
      <t xml:space="preserve"> document (KC mitigation document) prior to using this calculator.
</t>
    </r>
    <r>
      <rPr>
        <sz val="11"/>
        <color theme="1"/>
        <rFont val="Calibri"/>
        <family val="2"/>
        <scheme val="minor"/>
      </rPr>
      <t xml:space="preserve">
The King County Emissions Calculator is intended to provide project managers with a single resource for quantifying project-level greenhouse gas (GHG) emissions. This calculator converts both project data inputs and outputs from other tools into relevant units of GHG emissions. Each of the six tools recommended in the KC mitigation document provides an output in different units of measurement. This calculator converts those units into a single output measurement - Metric Tons of CO2 equivalent (MTCO2e). Each worksheet in this calculator is keyed to the final tab: </t>
    </r>
    <r>
      <rPr>
        <i/>
        <sz val="11"/>
        <color theme="1"/>
        <rFont val="Calibri"/>
        <family val="2"/>
        <scheme val="minor"/>
      </rPr>
      <t>Net Project GHG</t>
    </r>
    <r>
      <rPr>
        <sz val="11"/>
        <color theme="1"/>
        <rFont val="Calibri"/>
        <family val="2"/>
        <scheme val="minor"/>
      </rPr>
      <t xml:space="preserve">, which includes unit conversion to MTCO2e, as well as the </t>
    </r>
    <r>
      <rPr>
        <b/>
        <sz val="11"/>
        <color theme="1"/>
        <rFont val="Calibri"/>
        <family val="2"/>
        <scheme val="minor"/>
      </rPr>
      <t>net total GHG emissions</t>
    </r>
    <r>
      <rPr>
        <sz val="11"/>
        <color theme="1"/>
        <rFont val="Calibri"/>
        <family val="2"/>
        <scheme val="minor"/>
      </rPr>
      <t xml:space="preserve"> from all data entered. The net total includes both positive (net emissions) and negative (net sequestration) results. </t>
    </r>
  </si>
  <si>
    <r>
      <t xml:space="preserve">This excel document contains nine worksheets, in addition to these instructions and the </t>
    </r>
    <r>
      <rPr>
        <i/>
        <sz val="11"/>
        <color theme="1"/>
        <rFont val="Calibri"/>
        <family val="2"/>
        <scheme val="minor"/>
      </rPr>
      <t>Net Project GHG</t>
    </r>
    <r>
      <rPr>
        <sz val="11"/>
        <color theme="1"/>
        <rFont val="Calibri"/>
        <family val="2"/>
        <scheme val="minor"/>
      </rPr>
      <t xml:space="preserve"> tab. Each worksheet contains instructions and a conversion calculator keyed to either project data inputs, or to the output of a specific tool from the KC mitigation document.</t>
    </r>
  </si>
  <si>
    <r>
      <rPr>
        <u/>
        <sz val="11"/>
        <color theme="1"/>
        <rFont val="Calibri"/>
        <family val="2"/>
        <scheme val="minor"/>
      </rPr>
      <t>1. Choosing a Tool:</t>
    </r>
    <r>
      <rPr>
        <sz val="11"/>
        <color theme="1"/>
        <rFont val="Calibri"/>
        <family val="2"/>
        <scheme val="minor"/>
      </rPr>
      <t xml:space="preserve"> it will almost never be appropriate to utilize all of these worksheets on a single project. Therefore, the PM must choose the tool(s) most appropriate for a given project. If you are entering both project data and a tool output into this calculator, double check to make sure you have not double-counted emissions from any given source (e.g. construction equipment fuel use AND use of a tool that calculates same). Please see the KC mitigation document for more information on choosing the right tool(s) for your project. </t>
    </r>
  </si>
  <si>
    <r>
      <t xml:space="preserve">Use this calculator to quantify emissions from energy use, water use, and vehicle miles traveled, for either the construction phase </t>
    </r>
    <r>
      <rPr>
        <b/>
        <sz val="11"/>
        <color theme="1"/>
        <rFont val="Calibri"/>
        <family val="2"/>
        <scheme val="minor"/>
      </rPr>
      <t>or</t>
    </r>
    <r>
      <rPr>
        <sz val="11"/>
        <color theme="1"/>
        <rFont val="Calibri"/>
        <family val="2"/>
        <scheme val="minor"/>
      </rPr>
      <t xml:space="preserve"> the ongoing operations phase of the project. The calculator will convert any data entered into metric tons of CO2 equivalent (MTCO2e). Therefore, all data </t>
    </r>
    <r>
      <rPr>
        <b/>
        <sz val="11"/>
        <color theme="1"/>
        <rFont val="Calibri"/>
        <family val="2"/>
        <scheme val="minor"/>
      </rPr>
      <t>must</t>
    </r>
    <r>
      <rPr>
        <sz val="11"/>
        <color theme="1"/>
        <rFont val="Calibri"/>
        <family val="2"/>
        <scheme val="minor"/>
      </rPr>
      <t xml:space="preserve"> be entered in the correct input unit (see 'input unit' column).  If your data is in different units than those in the calculator, utilize the conversion tables to the right. 
For construction, enter the total amount of fuel and other energy sources used while constructing the project, as well asthe total amount of water used. 
For ongoing operations, enter the estimated electricity and/or fuel that the project will use on an annual basis, and the expected lifetime of the project. Enter estimated annual water use in the same way. 
</t>
    </r>
    <r>
      <rPr>
        <u/>
        <sz val="11"/>
        <color theme="1"/>
        <rFont val="Calibri"/>
        <family val="2"/>
        <scheme val="minor"/>
      </rPr>
      <t>Fuel use vs. VMT for ongoing project operations</t>
    </r>
    <r>
      <rPr>
        <sz val="11"/>
        <color theme="1"/>
        <rFont val="Calibri"/>
        <family val="2"/>
        <scheme val="minor"/>
      </rPr>
      <t xml:space="preserve">: if you do not have an estimate for transportation fuel use, substitute vehicle miles traveled (VMT). Enter the total annual miles traveled and the anticipated lifetime of the project in years. Do not enter both VMT and transportation fuel use for ongoing project operations. </t>
    </r>
  </si>
  <si>
    <t>Metric Ton (MT)</t>
  </si>
  <si>
    <t>MT concrete</t>
  </si>
  <si>
    <t>MT cement</t>
  </si>
  <si>
    <t>The WARM tool provides an output in metric tons of CO2 equivalent (MTCO2e). Enter this number directly into the calculator.</t>
  </si>
  <si>
    <t>Water Use ('watergy')</t>
  </si>
  <si>
    <r>
      <t xml:space="preserve">These maps are shortcuts to help quantify the GHG emissions impact of employees and for residential developments. However, most King County projects should use the the </t>
    </r>
    <r>
      <rPr>
        <i/>
        <sz val="11"/>
        <color theme="1"/>
        <rFont val="Calibri"/>
        <family val="2"/>
        <scheme val="minor"/>
      </rPr>
      <t>Energy-Water-VMT</t>
    </r>
    <r>
      <rPr>
        <sz val="11"/>
        <color theme="1"/>
        <rFont val="Calibri"/>
        <family val="2"/>
        <scheme val="minor"/>
      </rPr>
      <t xml:space="preserve"> worksheet to quantify the GHG emissions related to transportation by estimating the gas or diesel fuel usage--or vehicle miles traveled--associated with the project. 
</t>
    </r>
    <r>
      <rPr>
        <b/>
        <sz val="11"/>
        <color theme="1"/>
        <rFont val="Calibri"/>
        <family val="2"/>
        <scheme val="minor"/>
      </rPr>
      <t>4a: KC Employee Commute Climate Pollution Map</t>
    </r>
    <r>
      <rPr>
        <sz val="11"/>
        <color theme="1"/>
        <rFont val="Calibri"/>
        <family val="2"/>
        <scheme val="minor"/>
      </rPr>
      <t xml:space="preserve">
</t>
    </r>
    <r>
      <rPr>
        <i/>
        <sz val="11"/>
        <color theme="1"/>
        <rFont val="Calibri"/>
        <family val="2"/>
        <scheme val="minor"/>
      </rPr>
      <t>Use this map to estimate ongoing transportation (VMT) emissions from location of employment.</t>
    </r>
    <r>
      <rPr>
        <sz val="11"/>
        <color theme="1"/>
        <rFont val="Calibri"/>
        <family val="2"/>
        <scheme val="minor"/>
      </rPr>
      <t xml:space="preserve"> This map associates a color-coded location--at the census block level--with average emissions (metric tons of CO2e) per employee.  For any given employee in that location, their average annual commute emissions falls within the range provided. The PM enters the total number of affected employees for each emissions 'category' (based on map color). As the categories are presented as ranges, this calculator uses the middle of each range to determine total emissions.
Employee Commute Climate Pollution Map: http://your.kingcounty.gov/dnrp/climate/documents/CO2-from-Employee-Commutes-03252010.pdf
</t>
    </r>
    <r>
      <rPr>
        <b/>
        <sz val="11"/>
        <color theme="1"/>
        <rFont val="Calibri"/>
        <family val="2"/>
        <scheme val="minor"/>
      </rPr>
      <t>4b: KC Residential Transportation Climate Pollution Map</t>
    </r>
    <r>
      <rPr>
        <sz val="11"/>
        <color theme="1"/>
        <rFont val="Calibri"/>
        <family val="2"/>
        <scheme val="minor"/>
      </rPr>
      <t xml:space="preserve">
</t>
    </r>
    <r>
      <rPr>
        <i/>
        <sz val="11"/>
        <color theme="1"/>
        <rFont val="Calibri"/>
        <family val="2"/>
        <scheme val="minor"/>
      </rPr>
      <t>Use this map to estimate ongoing transportation (VMT) emissions from location of residence</t>
    </r>
    <r>
      <rPr>
        <sz val="11"/>
        <color theme="1"/>
        <rFont val="Calibri"/>
        <family val="2"/>
        <scheme val="minor"/>
      </rPr>
      <t>. This map associates a color-coded location--at the census block level--with average emissions (metric tons of CO2e) per household.  For any given resident in that location, their average annual commute emissions falls within the range provided. The PM enters the total number of affected households for each emissions 'category' (based on map color). As the categories are presented as ranges, this calculator uses the middle of each range to determine total emissions.
Residential Transportation Climate Pollution Map: http://your.kingcounty.gov/dnrp/climate/documents/Residential-Travel-Emissions-03272010.pdf</t>
    </r>
  </si>
  <si>
    <r>
      <rPr>
        <sz val="11"/>
        <color theme="1"/>
        <rFont val="Calibri"/>
        <family val="2"/>
        <scheme val="minor"/>
      </rPr>
      <t xml:space="preserve">Use this calculator to estimate the embodied GHG emissions from materials use. For concrete, cement, and asphalt, use the input cells provided. 
For other materials, complete all calculations separately, and enter the material, amount, input unit, and output (MTCO2e). 
Other materials of interest might include lumber, steel and rebar, plastics (such as vinyl), carpet, and so on. 
Embodied GHG emissions factors for many  common materials can be found in the ICLEI- Local Governments for Sustainability </t>
    </r>
    <r>
      <rPr>
        <i/>
        <sz val="11"/>
        <color theme="1"/>
        <rFont val="Calibri"/>
        <family val="2"/>
        <scheme val="minor"/>
      </rPr>
      <t>U.S. Community Protocol for Accounting and Reporting of Greenhouse Gas Emissions;</t>
    </r>
    <r>
      <rPr>
        <sz val="11"/>
        <color theme="1"/>
        <rFont val="Calibri"/>
        <family val="2"/>
        <scheme val="minor"/>
      </rPr>
      <t xml:space="preserve"> Appendix H, Section SC.3.2. 
http://www.icleiusa.org/tools/ghg-protocol</t>
    </r>
  </si>
  <si>
    <t>MMbtu</t>
  </si>
  <si>
    <t>Dimensional lumber</t>
  </si>
  <si>
    <t>Glass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</si>
</sst>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 &quot;-&quot;??_);_(@_)"/>
    <numFmt numFmtId="164" formatCode="_(* #,##0_);_(* \(#,##0\);_(* &quot;-&quot;??_);_(@_)"/>
    <numFmt numFmtId="165" formatCode="_(* #,##0.00000000_);_(* \(#,##0.00000000\);_(* &quot;-&quot;??_);_(@_)"/>
    <numFmt numFmtId="166" formatCode="_(* #,##0.00000000000_);_(* \(#,##0.00000000000\);_(* &quot;-&quot;??_);_(@_)"/>
    <numFmt numFmtId="167" formatCode="_(* #,##0.000_);_(* \(#,##0.000\);_(* &quot;-&quot;??_);_(@_)"/>
    <numFmt numFmtId="168" formatCode="_(* #,##0.000000_);_(* \(#,##0.000000\);_(* &quot;-&quot;??_);_(@_)"/>
    <numFmt numFmtId="169" formatCode="_(* #,##0.0_);_(* \(#,##0.0\);_(* &quot;-&quot;??_);_(@_)"/>
    <numFmt numFmtId="170" formatCode="0.0"/>
    <numFmt numFmtId="171" formatCode="0.000"/>
  </numFmts>
  <fonts count="21"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3" tint="-0.249977111117893"/>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2"/>
      <color theme="0"/>
      <name val="Calibri"/>
      <family val="2"/>
      <scheme val="minor"/>
    </font>
    <font>
      <b/>
      <sz val="16"/>
      <color theme="0"/>
      <name val="Calibri"/>
      <family val="2"/>
      <scheme val="minor"/>
    </font>
    <font>
      <sz val="12"/>
      <color theme="1"/>
      <name val="Calibri"/>
      <family val="2"/>
      <scheme val="minor"/>
    </font>
    <font>
      <b/>
      <u/>
      <sz val="11"/>
      <color theme="1"/>
      <name val="Calibri"/>
      <family val="2"/>
      <scheme val="minor"/>
    </font>
    <font>
      <i/>
      <sz val="11"/>
      <color theme="1"/>
      <name val="Calibri"/>
      <family val="2"/>
      <scheme val="minor"/>
    </font>
    <font>
      <b/>
      <sz val="12"/>
      <color theme="1"/>
      <name val="Calibri"/>
      <family val="2"/>
      <scheme val="minor"/>
    </font>
    <font>
      <u/>
      <sz val="11"/>
      <color theme="1"/>
      <name val="Calibri"/>
      <family val="2"/>
      <scheme val="minor"/>
    </font>
    <font>
      <i/>
      <sz val="10"/>
      <color theme="1"/>
      <name val="Calibri"/>
      <family val="2"/>
      <scheme val="minor"/>
    </font>
    <font>
      <vertAlign val="superscript"/>
      <sz val="10"/>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theme="3" tint="0.39997558519241921"/>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00B050"/>
        <bgColor indexed="64"/>
      </patternFill>
    </fill>
    <fill>
      <patternFill patternType="solid">
        <fgColor rgb="FF92D050"/>
        <bgColor indexed="64"/>
      </patternFill>
    </fill>
    <fill>
      <patternFill patternType="solid">
        <fgColor rgb="FF008A3E"/>
        <bgColor indexed="64"/>
      </patternFill>
    </fill>
    <fill>
      <patternFill patternType="solid">
        <fgColor rgb="FFB9D76B"/>
        <bgColor indexed="64"/>
      </patternFill>
    </fill>
    <fill>
      <patternFill patternType="solid">
        <fgColor rgb="FFFEE002"/>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2" tint="-0.749992370372631"/>
        <bgColor indexed="64"/>
      </patternFill>
    </fill>
    <fill>
      <patternFill patternType="solid">
        <fgColor theme="2" tint="-0.89999084444715716"/>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236">
    <xf numFmtId="0" fontId="0" fillId="0" borderId="0" xfId="0"/>
    <xf numFmtId="0" fontId="2" fillId="2" borderId="2" xfId="0" applyFont="1" applyFill="1" applyBorder="1"/>
    <xf numFmtId="0" fontId="2" fillId="2" borderId="3" xfId="0" applyFont="1" applyFill="1" applyBorder="1"/>
    <xf numFmtId="0" fontId="0" fillId="0" borderId="0" xfId="0" applyBorder="1"/>
    <xf numFmtId="164" fontId="0" fillId="4" borderId="5" xfId="1" applyNumberFormat="1" applyFont="1" applyFill="1" applyBorder="1"/>
    <xf numFmtId="164" fontId="0" fillId="4" borderId="6" xfId="1" applyNumberFormat="1" applyFont="1" applyFill="1" applyBorder="1"/>
    <xf numFmtId="0" fontId="3" fillId="3" borderId="1" xfId="0" applyFont="1" applyFill="1" applyBorder="1"/>
    <xf numFmtId="0" fontId="3" fillId="3" borderId="4" xfId="0" applyFont="1" applyFill="1" applyBorder="1"/>
    <xf numFmtId="0" fontId="2" fillId="2" borderId="10" xfId="0" applyFont="1" applyFill="1" applyBorder="1"/>
    <xf numFmtId="43" fontId="0" fillId="4" borderId="11" xfId="1" applyNumberFormat="1" applyFont="1" applyFill="1" applyBorder="1"/>
    <xf numFmtId="0" fontId="2" fillId="2" borderId="0" xfId="0" applyFont="1" applyFill="1" applyBorder="1"/>
    <xf numFmtId="0" fontId="2" fillId="2" borderId="9" xfId="0" applyFont="1" applyFill="1" applyBorder="1"/>
    <xf numFmtId="0" fontId="0" fillId="5" borderId="7" xfId="0" applyFill="1" applyBorder="1"/>
    <xf numFmtId="0" fontId="3" fillId="3" borderId="7" xfId="0" applyFont="1" applyFill="1" applyBorder="1"/>
    <xf numFmtId="0" fontId="0" fillId="5" borderId="0" xfId="0" applyFill="1" applyBorder="1"/>
    <xf numFmtId="0" fontId="4" fillId="6" borderId="0" xfId="0" applyFont="1" applyFill="1" applyBorder="1"/>
    <xf numFmtId="164" fontId="0" fillId="4" borderId="9" xfId="1" applyNumberFormat="1" applyFont="1" applyFill="1" applyBorder="1"/>
    <xf numFmtId="0" fontId="2" fillId="2" borderId="8" xfId="0" applyFont="1" applyFill="1" applyBorder="1"/>
    <xf numFmtId="43" fontId="0" fillId="4" borderId="8" xfId="1" applyNumberFormat="1" applyFont="1" applyFill="1" applyBorder="1"/>
    <xf numFmtId="0" fontId="4" fillId="6" borderId="7" xfId="0" applyFont="1" applyFill="1" applyBorder="1" applyAlignment="1">
      <alignment horizontal="center"/>
    </xf>
    <xf numFmtId="0" fontId="4" fillId="6" borderId="0" xfId="0" applyFont="1" applyFill="1" applyBorder="1" applyAlignment="1">
      <alignment horizontal="center"/>
    </xf>
    <xf numFmtId="0" fontId="5" fillId="4" borderId="5" xfId="0" applyFont="1" applyFill="1" applyBorder="1" applyAlignment="1">
      <alignment horizontal="right"/>
    </xf>
    <xf numFmtId="0" fontId="5" fillId="4" borderId="0" xfId="0" applyFont="1" applyFill="1" applyBorder="1" applyAlignment="1">
      <alignment horizontal="right"/>
    </xf>
    <xf numFmtId="0" fontId="2" fillId="9" borderId="2" xfId="0" applyFont="1" applyFill="1" applyBorder="1"/>
    <xf numFmtId="0" fontId="2" fillId="9" borderId="10" xfId="0" applyFont="1" applyFill="1" applyBorder="1"/>
    <xf numFmtId="0" fontId="3" fillId="12" borderId="1" xfId="0" applyFont="1" applyFill="1" applyBorder="1"/>
    <xf numFmtId="0" fontId="3" fillId="12" borderId="4" xfId="0" applyFont="1" applyFill="1" applyBorder="1"/>
    <xf numFmtId="0" fontId="0" fillId="12" borderId="4" xfId="0" applyFill="1" applyBorder="1"/>
    <xf numFmtId="0" fontId="5" fillId="10" borderId="5" xfId="0" applyFont="1" applyFill="1" applyBorder="1" applyAlignment="1">
      <alignment horizontal="right"/>
    </xf>
    <xf numFmtId="164" fontId="0" fillId="10" borderId="5" xfId="1" applyNumberFormat="1" applyFont="1" applyFill="1" applyBorder="1"/>
    <xf numFmtId="43" fontId="0" fillId="10" borderId="11" xfId="1" applyNumberFormat="1" applyFont="1" applyFill="1" applyBorder="1"/>
    <xf numFmtId="0" fontId="0" fillId="3" borderId="12" xfId="0" applyFill="1" applyBorder="1"/>
    <xf numFmtId="0" fontId="2" fillId="3" borderId="13" xfId="0" applyFont="1" applyFill="1" applyBorder="1"/>
    <xf numFmtId="0" fontId="2" fillId="3" borderId="14" xfId="0" applyFont="1" applyFill="1" applyBorder="1"/>
    <xf numFmtId="0" fontId="2" fillId="7" borderId="10" xfId="0" applyFont="1" applyFill="1" applyBorder="1" applyAlignment="1"/>
    <xf numFmtId="0" fontId="4" fillId="6" borderId="8" xfId="0" applyFont="1" applyFill="1" applyBorder="1" applyAlignment="1">
      <alignment horizontal="center"/>
    </xf>
    <xf numFmtId="0" fontId="0" fillId="5" borderId="8" xfId="0" applyFill="1" applyBorder="1"/>
    <xf numFmtId="0" fontId="2" fillId="9" borderId="3" xfId="0" applyFont="1" applyFill="1" applyBorder="1"/>
    <xf numFmtId="164" fontId="0" fillId="14" borderId="9" xfId="1" applyNumberFormat="1" applyFont="1" applyFill="1" applyBorder="1"/>
    <xf numFmtId="164" fontId="0" fillId="15" borderId="9" xfId="1" applyNumberFormat="1" applyFont="1" applyFill="1" applyBorder="1"/>
    <xf numFmtId="164" fontId="0" fillId="17" borderId="9" xfId="1" applyNumberFormat="1" applyFont="1" applyFill="1" applyBorder="1"/>
    <xf numFmtId="164" fontId="0" fillId="18" borderId="9" xfId="1" applyNumberFormat="1" applyFont="1" applyFill="1" applyBorder="1"/>
    <xf numFmtId="164" fontId="0" fillId="19" borderId="9" xfId="1" applyNumberFormat="1" applyFont="1" applyFill="1" applyBorder="1"/>
    <xf numFmtId="164" fontId="0" fillId="20" borderId="9" xfId="1" applyNumberFormat="1" applyFont="1" applyFill="1" applyBorder="1"/>
    <xf numFmtId="164" fontId="0" fillId="21" borderId="9" xfId="1" applyNumberFormat="1" applyFont="1" applyFill="1" applyBorder="1"/>
    <xf numFmtId="0" fontId="5" fillId="4" borderId="0" xfId="0" applyFont="1" applyFill="1" applyBorder="1" applyAlignment="1">
      <alignment horizontal="left"/>
    </xf>
    <xf numFmtId="164" fontId="0" fillId="20" borderId="6" xfId="1" applyNumberFormat="1" applyFont="1" applyFill="1" applyBorder="1"/>
    <xf numFmtId="0" fontId="3" fillId="12" borderId="7" xfId="0" applyFont="1" applyFill="1" applyBorder="1"/>
    <xf numFmtId="0" fontId="2" fillId="9" borderId="0" xfId="0" applyFont="1" applyFill="1" applyBorder="1"/>
    <xf numFmtId="0" fontId="5" fillId="10" borderId="0" xfId="0" applyFont="1" applyFill="1" applyBorder="1" applyAlignment="1">
      <alignment horizontal="right"/>
    </xf>
    <xf numFmtId="0" fontId="5" fillId="10" borderId="0" xfId="0" applyFont="1" applyFill="1" applyBorder="1" applyAlignment="1">
      <alignment horizontal="left"/>
    </xf>
    <xf numFmtId="0" fontId="0" fillId="3" borderId="8" xfId="0" applyFill="1" applyBorder="1" applyAlignment="1">
      <alignment wrapText="1"/>
    </xf>
    <xf numFmtId="0" fontId="8" fillId="22" borderId="8" xfId="0" applyFont="1" applyFill="1" applyBorder="1" applyAlignment="1">
      <alignment wrapText="1"/>
    </xf>
    <xf numFmtId="0" fontId="0" fillId="22" borderId="8" xfId="0" applyFill="1" applyBorder="1" applyAlignment="1">
      <alignment wrapText="1"/>
    </xf>
    <xf numFmtId="164" fontId="0" fillId="10" borderId="15" xfId="1" applyNumberFormat="1" applyFont="1" applyFill="1" applyBorder="1"/>
    <xf numFmtId="164" fontId="0" fillId="4" borderId="6" xfId="1" applyNumberFormat="1" applyFont="1" applyFill="1" applyBorder="1" applyProtection="1">
      <protection locked="0"/>
    </xf>
    <xf numFmtId="0" fontId="0" fillId="5" borderId="8" xfId="0" applyFill="1" applyBorder="1" applyProtection="1">
      <protection locked="0"/>
    </xf>
    <xf numFmtId="0" fontId="0" fillId="5" borderId="11" xfId="0" applyFill="1" applyBorder="1" applyProtection="1">
      <protection locked="0"/>
    </xf>
    <xf numFmtId="164" fontId="0" fillId="4" borderId="5" xfId="1" applyNumberFormat="1" applyFont="1" applyFill="1" applyBorder="1" applyProtection="1">
      <protection locked="0"/>
    </xf>
    <xf numFmtId="0" fontId="9" fillId="10" borderId="0" xfId="0" applyFont="1" applyFill="1" applyBorder="1" applyAlignment="1">
      <alignment horizontal="left"/>
    </xf>
    <xf numFmtId="0" fontId="9" fillId="10" borderId="0" xfId="0" applyFont="1" applyFill="1" applyBorder="1" applyAlignment="1">
      <alignment horizontal="right"/>
    </xf>
    <xf numFmtId="0" fontId="9" fillId="10" borderId="14" xfId="0" applyFont="1" applyFill="1" applyBorder="1" applyAlignment="1">
      <alignment horizontal="right"/>
    </xf>
    <xf numFmtId="0" fontId="10" fillId="10" borderId="9" xfId="0" applyFont="1" applyFill="1" applyBorder="1"/>
    <xf numFmtId="0" fontId="10" fillId="10" borderId="9" xfId="0" applyFont="1" applyFill="1" applyBorder="1" applyProtection="1">
      <protection locked="0"/>
    </xf>
    <xf numFmtId="164" fontId="10" fillId="10" borderId="15" xfId="1" applyNumberFormat="1" applyFont="1" applyFill="1" applyBorder="1" applyProtection="1"/>
    <xf numFmtId="0" fontId="2" fillId="23" borderId="7" xfId="0" applyFont="1" applyFill="1" applyBorder="1"/>
    <xf numFmtId="0" fontId="2" fillId="23" borderId="9" xfId="0" applyFont="1" applyFill="1" applyBorder="1"/>
    <xf numFmtId="0" fontId="2" fillId="23" borderId="1" xfId="0" applyFont="1" applyFill="1" applyBorder="1"/>
    <xf numFmtId="0" fontId="2" fillId="23" borderId="3" xfId="0" applyFont="1" applyFill="1" applyBorder="1"/>
    <xf numFmtId="166" fontId="0" fillId="26" borderId="4" xfId="1" applyNumberFormat="1" applyFont="1" applyFill="1" applyBorder="1"/>
    <xf numFmtId="164" fontId="0" fillId="26" borderId="6" xfId="1" applyNumberFormat="1" applyFont="1" applyFill="1" applyBorder="1"/>
    <xf numFmtId="165" fontId="0" fillId="26" borderId="4" xfId="1" applyNumberFormat="1" applyFont="1" applyFill="1" applyBorder="1"/>
    <xf numFmtId="168" fontId="0" fillId="26" borderId="4" xfId="1" applyNumberFormat="1" applyFont="1" applyFill="1" applyBorder="1"/>
    <xf numFmtId="167" fontId="0" fillId="26" borderId="4" xfId="1" applyNumberFormat="1" applyFont="1" applyFill="1" applyBorder="1"/>
    <xf numFmtId="0" fontId="0" fillId="22" borderId="0" xfId="0" applyFill="1" applyBorder="1"/>
    <xf numFmtId="0" fontId="3" fillId="22" borderId="0" xfId="0" applyFont="1" applyFill="1" applyBorder="1"/>
    <xf numFmtId="0" fontId="0" fillId="22" borderId="16" xfId="0" applyFill="1" applyBorder="1"/>
    <xf numFmtId="0" fontId="0" fillId="22" borderId="17" xfId="0" applyFill="1" applyBorder="1"/>
    <xf numFmtId="0" fontId="0" fillId="22" borderId="18" xfId="0" applyFill="1" applyBorder="1"/>
    <xf numFmtId="0" fontId="0" fillId="22" borderId="19" xfId="0" applyFill="1" applyBorder="1"/>
    <xf numFmtId="0" fontId="0" fillId="22" borderId="20" xfId="0" applyFill="1" applyBorder="1"/>
    <xf numFmtId="0" fontId="0" fillId="22" borderId="21" xfId="0" applyFill="1" applyBorder="1"/>
    <xf numFmtId="0" fontId="0" fillId="22" borderId="22" xfId="0" applyFill="1" applyBorder="1"/>
    <xf numFmtId="0" fontId="0" fillId="22" borderId="23" xfId="0" applyFill="1" applyBorder="1"/>
    <xf numFmtId="0" fontId="0" fillId="16" borderId="0" xfId="0" applyFill="1" applyBorder="1"/>
    <xf numFmtId="0" fontId="2" fillId="12" borderId="2" xfId="0" applyFont="1" applyFill="1" applyBorder="1"/>
    <xf numFmtId="0" fontId="0" fillId="12" borderId="1" xfId="0" applyFill="1" applyBorder="1"/>
    <xf numFmtId="0" fontId="2" fillId="12" borderId="13" xfId="0" applyFont="1" applyFill="1" applyBorder="1"/>
    <xf numFmtId="0" fontId="2" fillId="12" borderId="14" xfId="0" applyFont="1" applyFill="1" applyBorder="1"/>
    <xf numFmtId="0" fontId="3" fillId="12" borderId="10" xfId="0" applyFont="1" applyFill="1" applyBorder="1"/>
    <xf numFmtId="0" fontId="3" fillId="12" borderId="8" xfId="0" applyFont="1" applyFill="1" applyBorder="1"/>
    <xf numFmtId="0" fontId="0" fillId="12" borderId="11" xfId="0" applyFill="1" applyBorder="1"/>
    <xf numFmtId="0" fontId="6" fillId="0" borderId="0" xfId="0" applyFont="1" applyBorder="1"/>
    <xf numFmtId="0" fontId="6" fillId="0" borderId="0" xfId="0" applyFont="1" applyBorder="1" applyAlignment="1">
      <alignment wrapText="1"/>
    </xf>
    <xf numFmtId="0" fontId="16" fillId="0" borderId="10" xfId="0" applyFont="1" applyBorder="1" applyAlignment="1">
      <alignment horizontal="left" wrapText="1"/>
    </xf>
    <xf numFmtId="0" fontId="7" fillId="10" borderId="15" xfId="0" applyFont="1" applyFill="1" applyBorder="1" applyAlignment="1">
      <alignment horizontal="right"/>
    </xf>
    <xf numFmtId="0" fontId="5" fillId="10" borderId="0" xfId="0" applyFont="1" applyFill="1" applyBorder="1" applyAlignment="1" applyProtection="1">
      <alignment horizontal="right"/>
      <protection locked="0"/>
    </xf>
    <xf numFmtId="0" fontId="5" fillId="22" borderId="8" xfId="0" applyFont="1" applyFill="1" applyBorder="1" applyAlignment="1">
      <alignment wrapText="1"/>
    </xf>
    <xf numFmtId="0" fontId="5" fillId="22" borderId="11" xfId="0" applyFont="1" applyFill="1" applyBorder="1" applyAlignment="1">
      <alignment wrapText="1"/>
    </xf>
    <xf numFmtId="164" fontId="0" fillId="5" borderId="8" xfId="1" applyNumberFormat="1" applyFont="1" applyFill="1" applyBorder="1" applyProtection="1">
      <protection locked="0"/>
    </xf>
    <xf numFmtId="164" fontId="0" fillId="5" borderId="11" xfId="1" applyNumberFormat="1" applyFont="1" applyFill="1" applyBorder="1" applyProtection="1">
      <protection locked="0"/>
    </xf>
    <xf numFmtId="0" fontId="0" fillId="0" borderId="0" xfId="0" applyFont="1"/>
    <xf numFmtId="0" fontId="5" fillId="22" borderId="0" xfId="0" applyFont="1" applyFill="1" applyBorder="1" applyAlignment="1">
      <alignment horizontal="right"/>
    </xf>
    <xf numFmtId="0" fontId="3" fillId="28" borderId="12" xfId="0" applyFont="1" applyFill="1" applyBorder="1"/>
    <xf numFmtId="0" fontId="3" fillId="28" borderId="1" xfId="0" applyFont="1" applyFill="1" applyBorder="1"/>
    <xf numFmtId="0" fontId="3" fillId="28" borderId="4" xfId="0" applyFont="1" applyFill="1" applyBorder="1"/>
    <xf numFmtId="0" fontId="5" fillId="27" borderId="5" xfId="0" applyFont="1" applyFill="1" applyBorder="1" applyAlignment="1">
      <alignment horizontal="right"/>
    </xf>
    <xf numFmtId="0" fontId="5" fillId="29" borderId="2" xfId="0" applyFont="1" applyFill="1" applyBorder="1" applyAlignment="1">
      <alignment horizontal="right"/>
    </xf>
    <xf numFmtId="0" fontId="2" fillId="28" borderId="13" xfId="0" applyFont="1" applyFill="1" applyBorder="1" applyAlignment="1">
      <alignment horizontal="left"/>
    </xf>
    <xf numFmtId="0" fontId="2" fillId="29" borderId="2" xfId="0" applyFont="1" applyFill="1" applyBorder="1" applyAlignment="1">
      <alignment horizontal="left"/>
    </xf>
    <xf numFmtId="0" fontId="0" fillId="0" borderId="0" xfId="0" applyFill="1" applyBorder="1"/>
    <xf numFmtId="0" fontId="0" fillId="0" borderId="0" xfId="0" applyFill="1" applyBorder="1" applyAlignment="1">
      <alignment horizontal="center" vertical="center"/>
    </xf>
    <xf numFmtId="0" fontId="2" fillId="0" borderId="0" xfId="0" applyFont="1" applyFill="1" applyBorder="1" applyAlignment="1"/>
    <xf numFmtId="0" fontId="5" fillId="4" borderId="0" xfId="0" applyFont="1" applyFill="1" applyBorder="1" applyAlignment="1">
      <alignment horizontal="center"/>
    </xf>
    <xf numFmtId="0" fontId="5" fillId="4" borderId="9" xfId="0" applyFont="1" applyFill="1" applyBorder="1" applyAlignment="1">
      <alignment horizontal="center"/>
    </xf>
    <xf numFmtId="0" fontId="5" fillId="4" borderId="5" xfId="0" applyFont="1" applyFill="1" applyBorder="1" applyAlignment="1">
      <alignment horizontal="center"/>
    </xf>
    <xf numFmtId="0" fontId="5" fillId="9" borderId="2" xfId="0" applyFont="1" applyFill="1" applyBorder="1" applyAlignment="1">
      <alignment horizontal="right"/>
    </xf>
    <xf numFmtId="0" fontId="5" fillId="10" borderId="0" xfId="0" applyFont="1" applyFill="1" applyBorder="1" applyAlignment="1">
      <alignment horizontal="center"/>
    </xf>
    <xf numFmtId="0" fontId="5" fillId="12" borderId="1" xfId="0" applyFont="1" applyFill="1" applyBorder="1" applyAlignment="1">
      <alignment horizontal="right"/>
    </xf>
    <xf numFmtId="0" fontId="2" fillId="9" borderId="2" xfId="0" applyFont="1" applyFill="1" applyBorder="1" applyAlignment="1">
      <alignment horizontal="left"/>
    </xf>
    <xf numFmtId="0" fontId="3" fillId="3" borderId="12" xfId="0" applyFont="1" applyFill="1" applyBorder="1"/>
    <xf numFmtId="0" fontId="2" fillId="3" borderId="13" xfId="0" applyFont="1" applyFill="1" applyBorder="1" applyAlignment="1">
      <alignment horizontal="left"/>
    </xf>
    <xf numFmtId="0" fontId="2" fillId="3" borderId="14" xfId="0" applyFont="1" applyFill="1" applyBorder="1" applyAlignment="1">
      <alignment horizontal="left"/>
    </xf>
    <xf numFmtId="0" fontId="2" fillId="2" borderId="2" xfId="0" applyFont="1" applyFill="1" applyBorder="1" applyAlignment="1">
      <alignment horizontal="left"/>
    </xf>
    <xf numFmtId="0" fontId="2" fillId="2" borderId="9" xfId="0" applyFont="1" applyFill="1" applyBorder="1" applyAlignment="1">
      <alignment horizontal="left"/>
    </xf>
    <xf numFmtId="0" fontId="2" fillId="3" borderId="0" xfId="0" applyFont="1" applyFill="1" applyBorder="1" applyAlignment="1">
      <alignment horizontal="center"/>
    </xf>
    <xf numFmtId="0" fontId="18" fillId="22" borderId="0" xfId="0" applyFont="1" applyFill="1" applyBorder="1" applyAlignment="1">
      <alignment horizontal="left"/>
    </xf>
    <xf numFmtId="0" fontId="18" fillId="22" borderId="22" xfId="0" applyFont="1" applyFill="1" applyBorder="1" applyAlignment="1">
      <alignment horizontal="left"/>
    </xf>
    <xf numFmtId="0" fontId="5" fillId="27" borderId="6" xfId="0" applyFont="1" applyFill="1" applyBorder="1" applyAlignment="1">
      <alignment horizontal="center"/>
    </xf>
    <xf numFmtId="169" fontId="0" fillId="0" borderId="0" xfId="0" applyNumberFormat="1"/>
    <xf numFmtId="0" fontId="5" fillId="4" borderId="9" xfId="0" applyNumberFormat="1" applyFont="1" applyFill="1" applyBorder="1" applyAlignment="1">
      <alignment horizontal="center"/>
    </xf>
    <xf numFmtId="0" fontId="5" fillId="4" borderId="6" xfId="0" applyNumberFormat="1" applyFont="1" applyFill="1" applyBorder="1" applyAlignment="1">
      <alignment horizontal="center"/>
    </xf>
    <xf numFmtId="0" fontId="5" fillId="10" borderId="9" xfId="0" applyNumberFormat="1" applyFont="1" applyFill="1" applyBorder="1" applyAlignment="1">
      <alignment horizontal="center"/>
    </xf>
    <xf numFmtId="0" fontId="5" fillId="10" borderId="6" xfId="0" applyNumberFormat="1" applyFont="1" applyFill="1" applyBorder="1" applyAlignment="1">
      <alignment horizontal="center"/>
    </xf>
    <xf numFmtId="0" fontId="5" fillId="4" borderId="0" xfId="0" applyFont="1" applyFill="1" applyBorder="1" applyAlignment="1" applyProtection="1">
      <alignment horizontal="center"/>
      <protection locked="0"/>
    </xf>
    <xf numFmtId="0" fontId="5" fillId="4" borderId="5" xfId="0" applyFont="1" applyFill="1" applyBorder="1" applyAlignment="1" applyProtection="1">
      <alignment horizontal="right"/>
      <protection locked="0"/>
    </xf>
    <xf numFmtId="0" fontId="5" fillId="4" borderId="6" xfId="0" applyFont="1" applyFill="1" applyBorder="1" applyAlignment="1" applyProtection="1">
      <alignment horizontal="right"/>
      <protection locked="0"/>
    </xf>
    <xf numFmtId="0" fontId="5" fillId="4" borderId="0" xfId="0" applyNumberFormat="1" applyFont="1" applyFill="1" applyBorder="1" applyAlignment="1">
      <alignment horizontal="center"/>
    </xf>
    <xf numFmtId="0" fontId="5" fillId="10" borderId="0" xfId="0" applyNumberFormat="1" applyFont="1" applyFill="1" applyBorder="1" applyAlignment="1">
      <alignment horizontal="center"/>
    </xf>
    <xf numFmtId="0" fontId="2" fillId="7" borderId="15" xfId="0" applyFont="1" applyFill="1" applyBorder="1" applyAlignment="1"/>
    <xf numFmtId="164" fontId="5" fillId="4" borderId="0" xfId="1" applyNumberFormat="1" applyFont="1" applyFill="1" applyBorder="1" applyAlignment="1" applyProtection="1">
      <alignment horizontal="center"/>
      <protection locked="0"/>
    </xf>
    <xf numFmtId="164" fontId="5" fillId="4" borderId="5" xfId="1" applyNumberFormat="1" applyFont="1" applyFill="1" applyBorder="1" applyAlignment="1" applyProtection="1">
      <alignment horizontal="center"/>
      <protection locked="0"/>
    </xf>
    <xf numFmtId="164" fontId="5" fillId="10" borderId="0" xfId="1" applyNumberFormat="1" applyFont="1" applyFill="1" applyBorder="1" applyAlignment="1" applyProtection="1">
      <alignment horizontal="center"/>
      <protection locked="0"/>
    </xf>
    <xf numFmtId="164" fontId="5" fillId="10" borderId="5" xfId="1" applyNumberFormat="1" applyFont="1" applyFill="1" applyBorder="1" applyAlignment="1" applyProtection="1">
      <alignment horizontal="center"/>
      <protection locked="0"/>
    </xf>
    <xf numFmtId="164" fontId="5" fillId="27" borderId="5" xfId="1" applyNumberFormat="1" applyFont="1" applyFill="1" applyBorder="1" applyAlignment="1" applyProtection="1">
      <alignment horizontal="center"/>
      <protection locked="0"/>
    </xf>
    <xf numFmtId="164" fontId="0" fillId="4" borderId="0" xfId="1" applyNumberFormat="1" applyFont="1" applyFill="1" applyBorder="1"/>
    <xf numFmtId="0" fontId="3" fillId="3" borderId="5" xfId="0" applyFont="1" applyFill="1" applyBorder="1"/>
    <xf numFmtId="0" fontId="5" fillId="4" borderId="9" xfId="0" applyFont="1" applyFill="1" applyBorder="1" applyAlignment="1">
      <alignment horizontal="right"/>
    </xf>
    <xf numFmtId="0" fontId="0" fillId="22" borderId="0" xfId="0" applyFill="1"/>
    <xf numFmtId="0" fontId="0" fillId="3" borderId="24" xfId="0" applyFill="1" applyBorder="1"/>
    <xf numFmtId="0" fontId="2" fillId="3" borderId="25" xfId="0" applyFont="1" applyFill="1" applyBorder="1"/>
    <xf numFmtId="0" fontId="2" fillId="3" borderId="26" xfId="0" applyFont="1" applyFill="1" applyBorder="1"/>
    <xf numFmtId="0" fontId="2" fillId="7" borderId="17" xfId="0" applyFont="1" applyFill="1" applyBorder="1" applyAlignment="1"/>
    <xf numFmtId="0" fontId="2" fillId="3" borderId="27" xfId="0" applyFont="1" applyFill="1" applyBorder="1"/>
    <xf numFmtId="0" fontId="2" fillId="9" borderId="9" xfId="0" applyFont="1" applyFill="1" applyBorder="1"/>
    <xf numFmtId="0" fontId="4" fillId="6" borderId="10" xfId="0" applyFont="1" applyFill="1" applyBorder="1" applyAlignment="1">
      <alignment horizontal="center"/>
    </xf>
    <xf numFmtId="164" fontId="0" fillId="4" borderId="6" xfId="1" applyNumberFormat="1" applyFont="1" applyFill="1" applyBorder="1" applyAlignment="1">
      <alignment horizontal="right"/>
    </xf>
    <xf numFmtId="0" fontId="5" fillId="27" borderId="5" xfId="0" applyFont="1" applyFill="1" applyBorder="1" applyAlignment="1">
      <alignment horizontal="center"/>
    </xf>
    <xf numFmtId="0" fontId="5" fillId="4" borderId="5" xfId="0" applyNumberFormat="1" applyFont="1" applyFill="1" applyBorder="1" applyAlignment="1">
      <alignment horizontal="center"/>
    </xf>
    <xf numFmtId="0" fontId="5" fillId="10" borderId="5" xfId="0" applyNumberFormat="1" applyFont="1" applyFill="1" applyBorder="1" applyAlignment="1">
      <alignment horizontal="center"/>
    </xf>
    <xf numFmtId="164" fontId="5" fillId="4" borderId="0" xfId="1" applyNumberFormat="1" applyFont="1" applyFill="1" applyBorder="1" applyAlignment="1" applyProtection="1">
      <alignment horizontal="right"/>
      <protection locked="0"/>
    </xf>
    <xf numFmtId="164" fontId="5" fillId="4" borderId="5" xfId="1" applyNumberFormat="1" applyFont="1" applyFill="1" applyBorder="1" applyAlignment="1" applyProtection="1">
      <alignment horizontal="right"/>
      <protection locked="0"/>
    </xf>
    <xf numFmtId="164" fontId="5" fillId="10" borderId="0" xfId="1" applyNumberFormat="1" applyFont="1" applyFill="1" applyBorder="1" applyAlignment="1" applyProtection="1">
      <alignment horizontal="right"/>
      <protection locked="0"/>
    </xf>
    <xf numFmtId="164" fontId="5" fillId="10" borderId="5" xfId="1" applyNumberFormat="1" applyFont="1" applyFill="1" applyBorder="1" applyAlignment="1" applyProtection="1">
      <alignment horizontal="right"/>
      <protection locked="0"/>
    </xf>
    <xf numFmtId="164" fontId="5" fillId="27" borderId="5" xfId="1" applyNumberFormat="1" applyFont="1" applyFill="1" applyBorder="1" applyAlignment="1" applyProtection="1">
      <alignment horizontal="right"/>
      <protection locked="0"/>
    </xf>
    <xf numFmtId="1" fontId="0" fillId="26" borderId="4" xfId="1" applyNumberFormat="1" applyFont="1" applyFill="1" applyBorder="1"/>
    <xf numFmtId="171" fontId="0" fillId="26" borderId="6" xfId="1" applyNumberFormat="1" applyFont="1" applyFill="1" applyBorder="1"/>
    <xf numFmtId="170" fontId="0" fillId="26" borderId="6" xfId="1" applyNumberFormat="1" applyFont="1" applyFill="1" applyBorder="1"/>
    <xf numFmtId="1" fontId="0" fillId="26" borderId="6" xfId="1" applyNumberFormat="1" applyFont="1" applyFill="1" applyBorder="1"/>
    <xf numFmtId="0" fontId="5" fillId="10" borderId="5" xfId="0" applyFont="1" applyFill="1" applyBorder="1" applyAlignment="1">
      <alignment horizontal="center"/>
    </xf>
    <xf numFmtId="0" fontId="0" fillId="26" borderId="0" xfId="0" applyFill="1"/>
    <xf numFmtId="0" fontId="2" fillId="23" borderId="0" xfId="0" applyFont="1" applyFill="1"/>
    <xf numFmtId="0" fontId="0" fillId="0" borderId="0" xfId="0" applyFill="1"/>
    <xf numFmtId="0" fontId="5" fillId="2" borderId="2" xfId="0" applyFont="1" applyFill="1" applyBorder="1" applyAlignment="1">
      <alignment horizontal="right"/>
    </xf>
    <xf numFmtId="0" fontId="2" fillId="2" borderId="3" xfId="0" applyFont="1" applyFill="1" applyBorder="1" applyAlignment="1">
      <alignment horizontal="left"/>
    </xf>
    <xf numFmtId="1" fontId="5" fillId="4" borderId="9" xfId="0" applyNumberFormat="1" applyFont="1" applyFill="1" applyBorder="1" applyAlignment="1">
      <alignment horizontal="center"/>
    </xf>
    <xf numFmtId="0" fontId="5" fillId="4" borderId="0" xfId="0" applyFont="1" applyFill="1" applyBorder="1" applyAlignment="1" applyProtection="1">
      <alignment horizontal="right"/>
      <protection locked="0"/>
    </xf>
    <xf numFmtId="1" fontId="5" fillId="4" borderId="9" xfId="0" applyNumberFormat="1"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1" fontId="5" fillId="4" borderId="6" xfId="0" applyNumberFormat="1" applyFont="1" applyFill="1" applyBorder="1" applyAlignment="1" applyProtection="1">
      <alignment horizontal="center"/>
      <protection locked="0"/>
    </xf>
    <xf numFmtId="164" fontId="5" fillId="4" borderId="0" xfId="1" applyNumberFormat="1" applyFont="1" applyFill="1" applyBorder="1" applyAlignment="1" applyProtection="1">
      <alignment horizontal="right"/>
    </xf>
    <xf numFmtId="0" fontId="5" fillId="4" borderId="0" xfId="0" applyFont="1" applyFill="1" applyBorder="1" applyAlignment="1" applyProtection="1">
      <alignment horizontal="center"/>
    </xf>
    <xf numFmtId="0" fontId="3" fillId="3" borderId="1" xfId="0" applyFont="1" applyFill="1" applyBorder="1" applyAlignment="1">
      <alignment horizontal="right"/>
    </xf>
    <xf numFmtId="0" fontId="15" fillId="22" borderId="8" xfId="0" applyFont="1" applyFill="1" applyBorder="1" applyAlignment="1">
      <alignment wrapText="1"/>
    </xf>
    <xf numFmtId="0" fontId="14" fillId="22" borderId="10" xfId="0" applyFont="1" applyFill="1" applyBorder="1" applyAlignment="1">
      <alignment wrapText="1"/>
    </xf>
    <xf numFmtId="0" fontId="8" fillId="0" borderId="17" xfId="0" applyFont="1" applyBorder="1" applyAlignment="1"/>
    <xf numFmtId="0" fontId="2" fillId="9" borderId="7" xfId="0" applyFont="1" applyFill="1" applyBorder="1" applyAlignment="1">
      <alignment horizontal="right"/>
    </xf>
    <xf numFmtId="0" fontId="5" fillId="10" borderId="7" xfId="0" applyFont="1" applyFill="1" applyBorder="1" applyAlignment="1" applyProtection="1">
      <alignment horizontal="right"/>
    </xf>
    <xf numFmtId="0" fontId="5" fillId="10" borderId="9" xfId="0" applyFont="1" applyFill="1" applyBorder="1" applyAlignment="1" applyProtection="1">
      <alignment horizontal="right"/>
    </xf>
    <xf numFmtId="0" fontId="5" fillId="10" borderId="9" xfId="0" applyFont="1" applyFill="1" applyBorder="1" applyAlignment="1" applyProtection="1">
      <alignment horizontal="left"/>
    </xf>
    <xf numFmtId="0" fontId="5" fillId="10" borderId="4" xfId="0" applyFont="1" applyFill="1" applyBorder="1" applyAlignment="1" applyProtection="1">
      <alignment horizontal="right"/>
    </xf>
    <xf numFmtId="0" fontId="5" fillId="10" borderId="6" xfId="0" applyFont="1" applyFill="1" applyBorder="1" applyAlignment="1" applyProtection="1">
      <alignment horizontal="left"/>
    </xf>
    <xf numFmtId="0" fontId="5" fillId="30" borderId="5" xfId="0" applyFont="1" applyFill="1" applyBorder="1" applyAlignment="1">
      <alignment horizontal="right"/>
    </xf>
    <xf numFmtId="164" fontId="5" fillId="30" borderId="5" xfId="1" applyNumberFormat="1" applyFont="1" applyFill="1" applyBorder="1" applyAlignment="1" applyProtection="1">
      <alignment horizontal="right"/>
      <protection locked="0"/>
    </xf>
    <xf numFmtId="164" fontId="5" fillId="30" borderId="5" xfId="1" applyNumberFormat="1" applyFont="1" applyFill="1" applyBorder="1" applyAlignment="1" applyProtection="1">
      <alignment horizontal="center"/>
      <protection locked="0"/>
    </xf>
    <xf numFmtId="0" fontId="5" fillId="30" borderId="5" xfId="0" applyFont="1" applyFill="1" applyBorder="1" applyAlignment="1">
      <alignment horizontal="center"/>
    </xf>
    <xf numFmtId="0" fontId="5" fillId="30" borderId="6" xfId="0" applyFont="1" applyFill="1" applyBorder="1" applyAlignment="1">
      <alignment horizontal="center"/>
    </xf>
    <xf numFmtId="0" fontId="2" fillId="31" borderId="2" xfId="0" applyFont="1" applyFill="1" applyBorder="1" applyAlignment="1">
      <alignment horizontal="left"/>
    </xf>
    <xf numFmtId="0" fontId="5" fillId="31" borderId="2" xfId="0" applyFont="1" applyFill="1" applyBorder="1" applyAlignment="1">
      <alignment horizontal="right"/>
    </xf>
    <xf numFmtId="0" fontId="3" fillId="32" borderId="1" xfId="0" applyFont="1" applyFill="1" applyBorder="1"/>
    <xf numFmtId="0" fontId="3" fillId="32" borderId="4" xfId="0" applyFont="1" applyFill="1" applyBorder="1"/>
    <xf numFmtId="0" fontId="3" fillId="32" borderId="12" xfId="0" applyFont="1" applyFill="1" applyBorder="1"/>
    <xf numFmtId="0" fontId="2" fillId="32" borderId="13" xfId="0" applyFont="1" applyFill="1" applyBorder="1" applyAlignment="1">
      <alignment horizontal="left"/>
    </xf>
    <xf numFmtId="0" fontId="2" fillId="24" borderId="1" xfId="0" applyFont="1" applyFill="1" applyBorder="1" applyAlignment="1">
      <alignment horizontal="center"/>
    </xf>
    <xf numFmtId="0" fontId="2" fillId="24" borderId="3" xfId="0" applyFont="1" applyFill="1" applyBorder="1" applyAlignment="1">
      <alignment horizontal="center"/>
    </xf>
    <xf numFmtId="0" fontId="0" fillId="22" borderId="0" xfId="0" applyFill="1" applyBorder="1" applyAlignment="1">
      <alignment horizontal="left" wrapText="1"/>
    </xf>
    <xf numFmtId="0" fontId="2" fillId="29" borderId="2" xfId="0" applyFont="1" applyFill="1" applyBorder="1" applyAlignment="1">
      <alignment horizontal="center"/>
    </xf>
    <xf numFmtId="0" fontId="2" fillId="29" borderId="3" xfId="0" applyFont="1" applyFill="1" applyBorder="1" applyAlignment="1">
      <alignment horizontal="center"/>
    </xf>
    <xf numFmtId="0" fontId="2" fillId="3" borderId="0" xfId="0" applyFont="1" applyFill="1" applyBorder="1" applyAlignment="1">
      <alignment horizontal="center"/>
    </xf>
    <xf numFmtId="0" fontId="2" fillId="3" borderId="13" xfId="0" applyFont="1" applyFill="1" applyBorder="1" applyAlignment="1">
      <alignment horizontal="center"/>
    </xf>
    <xf numFmtId="0" fontId="2" fillId="28" borderId="13" xfId="0" applyFont="1" applyFill="1" applyBorder="1" applyAlignment="1">
      <alignment horizontal="center"/>
    </xf>
    <xf numFmtId="0" fontId="2" fillId="3" borderId="14"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9" borderId="2" xfId="0" applyFont="1" applyFill="1" applyBorder="1" applyAlignment="1">
      <alignment horizontal="center"/>
    </xf>
    <xf numFmtId="0" fontId="5" fillId="9" borderId="3" xfId="0" applyFont="1" applyFill="1" applyBorder="1" applyAlignment="1">
      <alignment horizontal="center"/>
    </xf>
    <xf numFmtId="0" fontId="2" fillId="28" borderId="14" xfId="0" applyFont="1" applyFill="1" applyBorder="1" applyAlignment="1">
      <alignment horizontal="center"/>
    </xf>
    <xf numFmtId="0" fontId="2" fillId="32" borderId="13" xfId="0" applyFont="1" applyFill="1" applyBorder="1" applyAlignment="1">
      <alignment horizontal="center"/>
    </xf>
    <xf numFmtId="0" fontId="2" fillId="32" borderId="14" xfId="0" applyFont="1" applyFill="1" applyBorder="1" applyAlignment="1">
      <alignment horizontal="center"/>
    </xf>
    <xf numFmtId="0" fontId="2" fillId="31" borderId="2" xfId="0" applyFont="1" applyFill="1" applyBorder="1" applyAlignment="1">
      <alignment horizontal="center"/>
    </xf>
    <xf numFmtId="0" fontId="2" fillId="31" borderId="3" xfId="0" applyFont="1" applyFill="1" applyBorder="1" applyAlignment="1">
      <alignment horizontal="center"/>
    </xf>
    <xf numFmtId="0" fontId="15" fillId="22" borderId="0" xfId="0" applyFont="1" applyFill="1" applyBorder="1" applyAlignment="1">
      <alignment horizontal="left" wrapText="1"/>
    </xf>
    <xf numFmtId="0" fontId="2" fillId="25" borderId="0" xfId="0" applyFont="1" applyFill="1" applyBorder="1" applyAlignment="1">
      <alignment horizontal="center"/>
    </xf>
    <xf numFmtId="0" fontId="2" fillId="12" borderId="0" xfId="0" applyFont="1" applyFill="1" applyBorder="1" applyAlignment="1">
      <alignment horizontal="center"/>
    </xf>
    <xf numFmtId="0" fontId="2" fillId="12" borderId="1" xfId="0" applyFont="1" applyFill="1" applyBorder="1" applyAlignment="1">
      <alignment horizontal="center"/>
    </xf>
    <xf numFmtId="0" fontId="2" fillId="12" borderId="3" xfId="0" applyFont="1" applyFill="1" applyBorder="1" applyAlignment="1">
      <alignment horizontal="center"/>
    </xf>
    <xf numFmtId="0" fontId="8" fillId="0" borderId="0" xfId="0" applyFont="1" applyAlignment="1">
      <alignment horizontal="left" wrapText="1"/>
    </xf>
    <xf numFmtId="0" fontId="2" fillId="24" borderId="0" xfId="0" applyFont="1" applyFill="1" applyBorder="1" applyAlignment="1">
      <alignment horizontal="center"/>
    </xf>
    <xf numFmtId="43" fontId="13" fillId="13" borderId="4" xfId="1" applyNumberFormat="1" applyFont="1" applyFill="1" applyBorder="1" applyAlignment="1">
      <alignment horizontal="center"/>
    </xf>
    <xf numFmtId="43" fontId="13" fillId="13" borderId="6" xfId="1" applyNumberFormat="1" applyFont="1" applyFill="1" applyBorder="1" applyAlignment="1">
      <alignment horizontal="center"/>
    </xf>
    <xf numFmtId="0" fontId="12" fillId="11" borderId="1" xfId="0" applyFont="1" applyFill="1" applyBorder="1" applyAlignment="1">
      <alignment horizontal="center" vertical="center"/>
    </xf>
    <xf numFmtId="0" fontId="12" fillId="11" borderId="3"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6" xfId="0" applyFont="1" applyFill="1" applyBorder="1" applyAlignment="1">
      <alignment horizontal="center" vertical="center"/>
    </xf>
    <xf numFmtId="0" fontId="11" fillId="8" borderId="7" xfId="0" applyFont="1" applyFill="1" applyBorder="1" applyAlignment="1">
      <alignment horizontal="center"/>
    </xf>
    <xf numFmtId="0" fontId="11" fillId="8" borderId="9"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FEE002"/>
      <color rgb="FFE6FE02"/>
      <color rgb="FFB9D76B"/>
      <color rgb="FF008A3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tabSelected="1" zoomScaleNormal="100" workbookViewId="0">
      <selection activeCell="A36" sqref="A36"/>
    </sheetView>
  </sheetViews>
  <sheetFormatPr defaultRowHeight="15" x14ac:dyDescent="0.25"/>
  <cols>
    <col min="1" max="1" width="170.7109375" customWidth="1"/>
  </cols>
  <sheetData>
    <row r="1" spans="1:1" ht="15.75" x14ac:dyDescent="0.25">
      <c r="A1" s="94" t="s">
        <v>30</v>
      </c>
    </row>
    <row r="2" spans="1:1" ht="6" customHeight="1" x14ac:dyDescent="0.25">
      <c r="A2" s="51"/>
    </row>
    <row r="3" spans="1:1" x14ac:dyDescent="0.25">
      <c r="A3" s="52" t="s">
        <v>33</v>
      </c>
    </row>
    <row r="4" spans="1:1" ht="102.75" customHeight="1" x14ac:dyDescent="0.25">
      <c r="A4" s="53" t="s">
        <v>209</v>
      </c>
    </row>
    <row r="5" spans="1:1" ht="6" customHeight="1" x14ac:dyDescent="0.25">
      <c r="A5" s="51"/>
    </row>
    <row r="6" spans="1:1" x14ac:dyDescent="0.25">
      <c r="A6" s="52" t="s">
        <v>31</v>
      </c>
    </row>
    <row r="7" spans="1:1" ht="27.75" customHeight="1" x14ac:dyDescent="0.25">
      <c r="A7" s="53" t="s">
        <v>210</v>
      </c>
    </row>
    <row r="8" spans="1:1" ht="90" x14ac:dyDescent="0.25">
      <c r="A8" s="53" t="s">
        <v>168</v>
      </c>
    </row>
    <row r="9" spans="1:1" ht="45" x14ac:dyDescent="0.25">
      <c r="A9" s="53" t="s">
        <v>169</v>
      </c>
    </row>
    <row r="10" spans="1:1" ht="6" customHeight="1" x14ac:dyDescent="0.25">
      <c r="A10" s="51"/>
    </row>
    <row r="11" spans="1:1" x14ac:dyDescent="0.25">
      <c r="A11" s="52" t="s">
        <v>101</v>
      </c>
    </row>
    <row r="12" spans="1:1" s="101" customFormat="1" ht="44.25" customHeight="1" x14ac:dyDescent="0.25">
      <c r="A12" s="53" t="s">
        <v>211</v>
      </c>
    </row>
    <row r="13" spans="1:1" ht="30" x14ac:dyDescent="0.25">
      <c r="A13" s="53" t="s">
        <v>170</v>
      </c>
    </row>
    <row r="14" spans="1:1" ht="44.25" customHeight="1" x14ac:dyDescent="0.25">
      <c r="A14" s="53" t="s">
        <v>171</v>
      </c>
    </row>
    <row r="15" spans="1:1" x14ac:dyDescent="0.25">
      <c r="A15" s="183" t="s">
        <v>63</v>
      </c>
    </row>
    <row r="16" spans="1:1" ht="6" customHeight="1" x14ac:dyDescent="0.25">
      <c r="A16" s="51"/>
    </row>
    <row r="17" spans="1:1" x14ac:dyDescent="0.25">
      <c r="A17" s="184" t="s">
        <v>172</v>
      </c>
    </row>
    <row r="18" spans="1:1" x14ac:dyDescent="0.25">
      <c r="A18" s="52" t="s">
        <v>138</v>
      </c>
    </row>
    <row r="19" spans="1:1" ht="12" customHeight="1" x14ac:dyDescent="0.25">
      <c r="A19" s="97" t="s">
        <v>97</v>
      </c>
    </row>
    <row r="20" spans="1:1" ht="3" customHeight="1" x14ac:dyDescent="0.25">
      <c r="A20" s="97"/>
    </row>
    <row r="21" spans="1:1" x14ac:dyDescent="0.25">
      <c r="A21" s="52" t="s">
        <v>1</v>
      </c>
    </row>
    <row r="22" spans="1:1" ht="12" customHeight="1" x14ac:dyDescent="0.25">
      <c r="A22" s="97" t="s">
        <v>95</v>
      </c>
    </row>
    <row r="23" spans="1:1" ht="3" customHeight="1" x14ac:dyDescent="0.25">
      <c r="A23" s="97"/>
    </row>
    <row r="24" spans="1:1" x14ac:dyDescent="0.25">
      <c r="A24" s="52" t="s">
        <v>2</v>
      </c>
    </row>
    <row r="25" spans="1:1" ht="12" customHeight="1" x14ac:dyDescent="0.25">
      <c r="A25" s="97" t="s">
        <v>96</v>
      </c>
    </row>
    <row r="26" spans="1:1" ht="3" customHeight="1" x14ac:dyDescent="0.25">
      <c r="A26" s="97"/>
    </row>
    <row r="27" spans="1:1" x14ac:dyDescent="0.25">
      <c r="A27" s="52" t="s">
        <v>3</v>
      </c>
    </row>
    <row r="28" spans="1:1" ht="12" customHeight="1" x14ac:dyDescent="0.25">
      <c r="A28" s="97" t="s">
        <v>98</v>
      </c>
    </row>
    <row r="29" spans="1:1" ht="3" customHeight="1" x14ac:dyDescent="0.25">
      <c r="A29" s="97"/>
    </row>
    <row r="30" spans="1:1" x14ac:dyDescent="0.25">
      <c r="A30" s="52" t="s">
        <v>4</v>
      </c>
    </row>
    <row r="31" spans="1:1" ht="12" customHeight="1" x14ac:dyDescent="0.25">
      <c r="A31" s="97" t="s">
        <v>99</v>
      </c>
    </row>
    <row r="32" spans="1:1" ht="3" customHeight="1" x14ac:dyDescent="0.25">
      <c r="A32" s="97"/>
    </row>
    <row r="33" spans="1:1" x14ac:dyDescent="0.25">
      <c r="A33" s="52" t="s">
        <v>5</v>
      </c>
    </row>
    <row r="34" spans="1:1" ht="12" customHeight="1" x14ac:dyDescent="0.25">
      <c r="A34" s="98" t="s">
        <v>97</v>
      </c>
    </row>
    <row r="35" spans="1:1" x14ac:dyDescent="0.25">
      <c r="A35" s="3"/>
    </row>
    <row r="36" spans="1:1" x14ac:dyDescent="0.25">
      <c r="A36" s="92"/>
    </row>
    <row r="37" spans="1:1" x14ac:dyDescent="0.25">
      <c r="A37" s="92"/>
    </row>
    <row r="38" spans="1:1" x14ac:dyDescent="0.25">
      <c r="A38" s="93"/>
    </row>
    <row r="39" spans="1:1" x14ac:dyDescent="0.25">
      <c r="A39" s="93"/>
    </row>
    <row r="40" spans="1:1" x14ac:dyDescent="0.25">
      <c r="A40" s="93"/>
    </row>
    <row r="41" spans="1:1" x14ac:dyDescent="0.25">
      <c r="A41" s="93"/>
    </row>
    <row r="42" spans="1:1" x14ac:dyDescent="0.25">
      <c r="A42" s="3"/>
    </row>
    <row r="43" spans="1:1" x14ac:dyDescent="0.25">
      <c r="A43" s="3"/>
    </row>
  </sheetData>
  <sheetProtection password="C931"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9"/>
  <sheetViews>
    <sheetView zoomScaleNormal="100" workbookViewId="0">
      <selection activeCell="C15" sqref="C15"/>
    </sheetView>
  </sheetViews>
  <sheetFormatPr defaultRowHeight="15" x14ac:dyDescent="0.25"/>
  <cols>
    <col min="1" max="1" width="1.7109375" customWidth="1"/>
    <col min="2" max="2" width="3.140625" bestFit="1" customWidth="1"/>
    <col min="3" max="3" width="56.42578125" customWidth="1"/>
    <col min="4" max="5" width="14.28515625" customWidth="1"/>
    <col min="6" max="6" width="12.140625" customWidth="1"/>
    <col min="10" max="10" width="3.7109375" customWidth="1"/>
    <col min="11" max="12" width="10.140625" hidden="1" customWidth="1"/>
    <col min="13" max="14" width="15.7109375" customWidth="1"/>
  </cols>
  <sheetData>
    <row r="1" spans="1:22" x14ac:dyDescent="0.25">
      <c r="A1" s="76"/>
      <c r="B1" s="77"/>
      <c r="C1" s="77"/>
      <c r="D1" s="77"/>
      <c r="E1" s="77"/>
      <c r="F1" s="77"/>
      <c r="G1" s="77"/>
      <c r="H1" s="77"/>
      <c r="I1" s="78"/>
      <c r="M1" s="112"/>
      <c r="N1" s="112"/>
      <c r="O1" s="112"/>
      <c r="P1" s="112"/>
      <c r="Q1" s="112"/>
      <c r="R1" s="112"/>
      <c r="S1" s="112"/>
      <c r="T1" s="112"/>
      <c r="U1" s="112"/>
      <c r="V1" s="112"/>
    </row>
    <row r="2" spans="1:22" x14ac:dyDescent="0.25">
      <c r="A2" s="79"/>
      <c r="B2" s="208" t="s">
        <v>30</v>
      </c>
      <c r="C2" s="208"/>
      <c r="D2" s="208"/>
      <c r="E2" s="208"/>
      <c r="F2" s="208"/>
      <c r="G2" s="208"/>
      <c r="H2" s="208"/>
      <c r="I2" s="80"/>
      <c r="M2" s="110"/>
      <c r="N2" s="110"/>
      <c r="O2" s="110"/>
      <c r="P2" s="110"/>
      <c r="Q2" s="110"/>
      <c r="R2" s="110"/>
      <c r="S2" s="110"/>
      <c r="T2" s="110"/>
      <c r="U2" s="110"/>
      <c r="V2" s="110"/>
    </row>
    <row r="3" spans="1:22" ht="135.75" customHeight="1" x14ac:dyDescent="0.25">
      <c r="A3" s="79"/>
      <c r="B3" s="74"/>
      <c r="C3" s="221" t="s">
        <v>219</v>
      </c>
      <c r="D3" s="221"/>
      <c r="E3" s="221"/>
      <c r="F3" s="221"/>
      <c r="G3" s="221"/>
      <c r="H3" s="221"/>
      <c r="I3" s="80"/>
      <c r="O3" s="111"/>
      <c r="P3" s="111"/>
      <c r="Q3" s="111"/>
      <c r="R3" s="111"/>
      <c r="S3" s="111"/>
      <c r="T3" s="111"/>
      <c r="U3" s="111"/>
      <c r="V3" s="111"/>
    </row>
    <row r="4" spans="1:22" x14ac:dyDescent="0.25">
      <c r="A4" s="79"/>
      <c r="B4" s="74"/>
      <c r="C4" s="74"/>
      <c r="D4" s="74"/>
      <c r="E4" s="74"/>
      <c r="F4" s="74"/>
      <c r="G4" s="74"/>
      <c r="H4" s="74"/>
      <c r="I4" s="80"/>
      <c r="M4" s="227" t="s">
        <v>11</v>
      </c>
      <c r="N4" s="227"/>
      <c r="O4" s="110"/>
      <c r="P4" s="110"/>
      <c r="Q4" s="110"/>
      <c r="R4" s="110"/>
      <c r="S4" s="110"/>
      <c r="T4" s="110"/>
      <c r="U4" s="110"/>
      <c r="V4" s="110"/>
    </row>
    <row r="5" spans="1:22" x14ac:dyDescent="0.25">
      <c r="A5" s="79"/>
      <c r="B5" s="75"/>
      <c r="C5" s="102"/>
      <c r="D5" s="102"/>
      <c r="E5" s="102"/>
      <c r="F5" s="102"/>
      <c r="G5" s="74"/>
      <c r="H5" s="74"/>
      <c r="I5" s="80"/>
      <c r="M5" s="171" t="s">
        <v>156</v>
      </c>
      <c r="N5" s="171" t="s">
        <v>213</v>
      </c>
    </row>
    <row r="6" spans="1:22" x14ac:dyDescent="0.25">
      <c r="A6" s="79"/>
      <c r="B6" s="120"/>
      <c r="C6" s="121" t="s">
        <v>111</v>
      </c>
      <c r="D6" s="121" t="s">
        <v>124</v>
      </c>
      <c r="E6" s="121" t="s">
        <v>115</v>
      </c>
      <c r="F6" s="122" t="s">
        <v>112</v>
      </c>
      <c r="G6" s="74"/>
      <c r="H6" s="74"/>
      <c r="I6" s="80"/>
      <c r="M6" s="170">
        <v>1</v>
      </c>
      <c r="N6" s="170">
        <v>0.90718474000000004</v>
      </c>
    </row>
    <row r="7" spans="1:22" x14ac:dyDescent="0.25">
      <c r="A7" s="79"/>
      <c r="B7" s="6"/>
      <c r="C7" s="123" t="s">
        <v>123</v>
      </c>
      <c r="D7" s="173"/>
      <c r="E7" s="173"/>
      <c r="F7" s="174" t="s">
        <v>6</v>
      </c>
      <c r="G7" s="74"/>
      <c r="H7" s="74"/>
      <c r="I7" s="80"/>
    </row>
    <row r="8" spans="1:22" x14ac:dyDescent="0.25">
      <c r="A8" s="79"/>
      <c r="B8" s="13"/>
      <c r="C8" s="22" t="s">
        <v>162</v>
      </c>
      <c r="D8" s="180"/>
      <c r="E8" s="113"/>
      <c r="F8" s="175"/>
      <c r="G8" s="74"/>
      <c r="H8" s="74"/>
      <c r="I8" s="80"/>
      <c r="M8" s="171" t="s">
        <v>214</v>
      </c>
      <c r="N8" s="171" t="s">
        <v>215</v>
      </c>
    </row>
    <row r="9" spans="1:22" x14ac:dyDescent="0.25">
      <c r="A9" s="79"/>
      <c r="B9" s="13"/>
      <c r="C9" s="22" t="s">
        <v>159</v>
      </c>
      <c r="D9" s="160"/>
      <c r="E9" s="113" t="s">
        <v>157</v>
      </c>
      <c r="F9" s="175">
        <f>((D9*$N$9)*$N$6)*$K$9</f>
        <v>0</v>
      </c>
      <c r="G9" s="74"/>
      <c r="H9" s="74"/>
      <c r="I9" s="80"/>
      <c r="K9">
        <v>1</v>
      </c>
      <c r="L9" t="s">
        <v>158</v>
      </c>
      <c r="M9" s="170">
        <v>1</v>
      </c>
      <c r="N9" s="170">
        <v>0.14460000000000001</v>
      </c>
    </row>
    <row r="10" spans="1:22" x14ac:dyDescent="0.25">
      <c r="A10" s="79"/>
      <c r="B10" s="13"/>
      <c r="C10" s="22" t="s">
        <v>155</v>
      </c>
      <c r="D10" s="160"/>
      <c r="E10" s="113" t="s">
        <v>157</v>
      </c>
      <c r="F10" s="175">
        <f>(D10*$N$6)*$K$10</f>
        <v>0</v>
      </c>
      <c r="G10" s="74"/>
      <c r="H10" s="74"/>
      <c r="I10" s="80"/>
      <c r="K10">
        <v>1</v>
      </c>
      <c r="L10" t="s">
        <v>158</v>
      </c>
      <c r="M10" s="172"/>
      <c r="N10" s="172"/>
    </row>
    <row r="11" spans="1:22" x14ac:dyDescent="0.25">
      <c r="A11" s="79"/>
      <c r="B11" s="13"/>
      <c r="C11" s="22" t="s">
        <v>160</v>
      </c>
      <c r="D11" s="160"/>
      <c r="E11" s="113" t="s">
        <v>157</v>
      </c>
      <c r="F11" s="175">
        <f>D11*$K$11</f>
        <v>0</v>
      </c>
      <c r="G11" s="74"/>
      <c r="H11" s="74"/>
      <c r="I11" s="80"/>
      <c r="K11">
        <v>0.11</v>
      </c>
      <c r="L11" t="s">
        <v>161</v>
      </c>
      <c r="M11" s="172"/>
      <c r="N11" s="172"/>
    </row>
    <row r="12" spans="1:22" x14ac:dyDescent="0.25">
      <c r="A12" s="79"/>
      <c r="B12" s="13"/>
      <c r="C12" s="176"/>
      <c r="D12" s="160"/>
      <c r="E12" s="134"/>
      <c r="F12" s="177"/>
      <c r="G12" s="74"/>
      <c r="H12" s="74"/>
      <c r="I12" s="80"/>
      <c r="M12" s="172"/>
      <c r="N12" s="172"/>
    </row>
    <row r="13" spans="1:22" x14ac:dyDescent="0.25">
      <c r="A13" s="79"/>
      <c r="B13" s="13"/>
      <c r="C13" s="176" t="s">
        <v>221</v>
      </c>
      <c r="D13" s="160"/>
      <c r="E13" s="134"/>
      <c r="F13" s="177"/>
      <c r="G13" s="74"/>
      <c r="H13" s="74"/>
      <c r="I13" s="80"/>
      <c r="M13" s="172"/>
      <c r="N13" s="172"/>
    </row>
    <row r="14" spans="1:22" x14ac:dyDescent="0.25">
      <c r="A14" s="79"/>
      <c r="B14" s="13"/>
      <c r="C14" s="176" t="s">
        <v>222</v>
      </c>
      <c r="D14" s="160"/>
      <c r="E14" s="134"/>
      <c r="F14" s="177"/>
      <c r="G14" s="74"/>
      <c r="H14" s="74"/>
      <c r="I14" s="80"/>
      <c r="M14" s="172"/>
      <c r="N14" s="172"/>
    </row>
    <row r="15" spans="1:22" x14ac:dyDescent="0.25">
      <c r="A15" s="79"/>
      <c r="B15" s="13"/>
      <c r="C15" s="176"/>
      <c r="D15" s="160"/>
      <c r="E15" s="134"/>
      <c r="F15" s="177"/>
      <c r="G15" s="74"/>
      <c r="H15" s="74"/>
      <c r="I15" s="80"/>
      <c r="M15" s="172"/>
      <c r="N15" s="172"/>
    </row>
    <row r="16" spans="1:22" x14ac:dyDescent="0.25">
      <c r="A16" s="79"/>
      <c r="B16" s="7"/>
      <c r="C16" s="135"/>
      <c r="D16" s="161"/>
      <c r="E16" s="178"/>
      <c r="F16" s="179"/>
      <c r="G16" s="74"/>
      <c r="H16" s="74"/>
      <c r="I16" s="80"/>
      <c r="M16" s="172"/>
      <c r="N16" s="172"/>
    </row>
    <row r="17" spans="1:9" x14ac:dyDescent="0.25">
      <c r="A17" s="79"/>
      <c r="B17" s="74"/>
      <c r="C17" s="74"/>
      <c r="D17" s="74"/>
      <c r="E17" s="74"/>
      <c r="F17" s="74"/>
      <c r="G17" s="74"/>
      <c r="H17" s="74"/>
      <c r="I17" s="80"/>
    </row>
    <row r="18" spans="1:9" ht="15.75" thickBot="1" x14ac:dyDescent="0.3">
      <c r="A18" s="81"/>
      <c r="B18" s="82"/>
      <c r="C18" s="82"/>
      <c r="D18" s="82"/>
      <c r="E18" s="82"/>
      <c r="F18" s="82"/>
      <c r="G18" s="82"/>
      <c r="H18" s="82"/>
      <c r="I18" s="83"/>
    </row>
    <row r="21" spans="1:9" s="110" customFormat="1" x14ac:dyDescent="0.25"/>
    <row r="22" spans="1:9" s="110" customFormat="1" x14ac:dyDescent="0.25"/>
    <row r="23" spans="1:9" s="110" customFormat="1" x14ac:dyDescent="0.25"/>
    <row r="24" spans="1:9" s="110" customFormat="1" x14ac:dyDescent="0.25"/>
    <row r="25" spans="1:9" s="110" customFormat="1" x14ac:dyDescent="0.25"/>
    <row r="26" spans="1:9" s="110" customFormat="1" x14ac:dyDescent="0.25"/>
    <row r="27" spans="1:9" s="110" customFormat="1" x14ac:dyDescent="0.25"/>
    <row r="28" spans="1:9" s="110" customFormat="1" x14ac:dyDescent="0.25"/>
    <row r="29" spans="1:9" s="110" customFormat="1" x14ac:dyDescent="0.25"/>
    <row r="30" spans="1:9" s="110" customFormat="1" x14ac:dyDescent="0.25"/>
    <row r="31" spans="1:9" s="110" customFormat="1" x14ac:dyDescent="0.25"/>
    <row r="32" spans="1:9" s="110" customFormat="1" x14ac:dyDescent="0.25"/>
    <row r="33" s="110" customFormat="1" x14ac:dyDescent="0.25"/>
    <row r="34" s="110" customFormat="1" x14ac:dyDescent="0.25"/>
    <row r="35" s="110" customFormat="1" x14ac:dyDescent="0.25"/>
    <row r="36" s="110" customFormat="1" x14ac:dyDescent="0.25"/>
    <row r="37" s="110" customFormat="1" x14ac:dyDescent="0.25"/>
    <row r="38" s="110" customFormat="1" x14ac:dyDescent="0.25"/>
    <row r="39" s="110" customFormat="1" x14ac:dyDescent="0.25"/>
    <row r="40" s="110" customFormat="1" x14ac:dyDescent="0.25"/>
    <row r="41" s="110" customFormat="1" x14ac:dyDescent="0.25"/>
    <row r="42" s="110" customFormat="1" x14ac:dyDescent="0.25"/>
    <row r="43" s="110" customFormat="1" x14ac:dyDescent="0.25"/>
    <row r="44" s="110" customFormat="1" x14ac:dyDescent="0.25"/>
    <row r="45" s="110" customFormat="1" x14ac:dyDescent="0.25"/>
    <row r="46" s="110" customFormat="1" x14ac:dyDescent="0.25"/>
    <row r="47" s="110" customFormat="1" x14ac:dyDescent="0.25"/>
    <row r="48" s="110" customFormat="1" x14ac:dyDescent="0.25"/>
    <row r="49" s="110" customFormat="1" x14ac:dyDescent="0.25"/>
    <row r="50" s="110" customFormat="1" x14ac:dyDescent="0.25"/>
    <row r="51" s="110" customFormat="1" x14ac:dyDescent="0.25"/>
    <row r="52" s="110" customFormat="1" x14ac:dyDescent="0.25"/>
    <row r="53" s="110" customFormat="1" x14ac:dyDescent="0.25"/>
    <row r="54" s="110" customFormat="1" x14ac:dyDescent="0.25"/>
    <row r="55" s="110" customFormat="1" x14ac:dyDescent="0.25"/>
    <row r="56" s="110" customFormat="1" x14ac:dyDescent="0.25"/>
    <row r="57" s="110" customFormat="1" x14ac:dyDescent="0.25"/>
    <row r="58" s="110" customFormat="1" x14ac:dyDescent="0.25"/>
    <row r="59" s="110" customFormat="1" x14ac:dyDescent="0.25"/>
    <row r="60" s="110" customFormat="1" x14ac:dyDescent="0.25"/>
    <row r="61" s="110" customFormat="1" x14ac:dyDescent="0.25"/>
    <row r="62" s="110" customFormat="1" x14ac:dyDescent="0.25"/>
    <row r="63" s="110" customFormat="1" x14ac:dyDescent="0.25"/>
    <row r="64" s="110" customFormat="1" x14ac:dyDescent="0.25"/>
    <row r="65" s="110" customFormat="1" x14ac:dyDescent="0.25"/>
    <row r="66" s="110" customFormat="1" x14ac:dyDescent="0.25"/>
    <row r="67" s="110" customFormat="1" x14ac:dyDescent="0.25"/>
    <row r="68" s="110" customFormat="1" x14ac:dyDescent="0.25"/>
    <row r="69" s="110" customFormat="1" x14ac:dyDescent="0.25"/>
  </sheetData>
  <sheetProtection password="C931" sheet="1" objects="1" scenarios="1" selectLockedCells="1"/>
  <mergeCells count="3">
    <mergeCell ref="M4:N4"/>
    <mergeCell ref="B2:H2"/>
    <mergeCell ref="C3:H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8"/>
  <sheetViews>
    <sheetView zoomScale="90" zoomScaleNormal="90" workbookViewId="0">
      <selection activeCell="C43" sqref="C43"/>
    </sheetView>
  </sheetViews>
  <sheetFormatPr defaultRowHeight="15" x14ac:dyDescent="0.25"/>
  <cols>
    <col min="1" max="1" width="1.7109375" customWidth="1"/>
    <col min="2" max="2" width="3.140625" bestFit="1" customWidth="1"/>
    <col min="3" max="3" width="63.140625" customWidth="1"/>
    <col min="4" max="4" width="17" customWidth="1"/>
    <col min="5" max="5" width="21.85546875" bestFit="1" customWidth="1"/>
    <col min="6" max="6" width="21.140625" customWidth="1"/>
    <col min="8" max="9" width="16.5703125" customWidth="1"/>
  </cols>
  <sheetData>
    <row r="1" spans="1:11" ht="15" customHeight="1" x14ac:dyDescent="0.25">
      <c r="A1" s="76"/>
      <c r="B1" s="149"/>
      <c r="C1" s="150" t="s">
        <v>147</v>
      </c>
      <c r="D1" s="151" t="s">
        <v>112</v>
      </c>
      <c r="E1" s="152" t="s">
        <v>14</v>
      </c>
      <c r="F1" s="153" t="s">
        <v>9</v>
      </c>
      <c r="G1" s="77"/>
      <c r="H1" s="230" t="s">
        <v>25</v>
      </c>
      <c r="I1" s="231"/>
      <c r="J1" s="77"/>
      <c r="K1" s="78"/>
    </row>
    <row r="2" spans="1:11" ht="15" customHeight="1" x14ac:dyDescent="0.25">
      <c r="A2" s="79"/>
      <c r="B2" s="182" t="s">
        <v>163</v>
      </c>
      <c r="C2" s="1" t="s">
        <v>127</v>
      </c>
      <c r="D2" s="1" t="s">
        <v>6</v>
      </c>
      <c r="E2" s="19" t="s">
        <v>144</v>
      </c>
      <c r="F2" s="8" t="s">
        <v>6</v>
      </c>
      <c r="G2" s="74"/>
      <c r="H2" s="232"/>
      <c r="I2" s="233"/>
      <c r="J2" s="74"/>
      <c r="K2" s="80"/>
    </row>
    <row r="3" spans="1:11" ht="15" customHeight="1" x14ac:dyDescent="0.25">
      <c r="A3" s="79"/>
      <c r="B3" s="13"/>
      <c r="C3" s="22" t="s">
        <v>145</v>
      </c>
      <c r="D3" s="145">
        <f>SUM('Energy-Water-VMT'!G9:G16) + SUM('Energy-Water-VMT'!G19:G22)</f>
        <v>0</v>
      </c>
      <c r="E3" s="12"/>
      <c r="F3" s="18">
        <f>$D$3</f>
        <v>0</v>
      </c>
      <c r="G3" s="74"/>
      <c r="H3" s="234" t="s">
        <v>6</v>
      </c>
      <c r="I3" s="235"/>
      <c r="J3" s="74"/>
      <c r="K3" s="80"/>
    </row>
    <row r="4" spans="1:11" ht="15.75" x14ac:dyDescent="0.25">
      <c r="A4" s="79"/>
      <c r="B4" s="146"/>
      <c r="C4" s="21" t="s">
        <v>146</v>
      </c>
      <c r="D4" s="156">
        <f>SUM('Energy-Water-VMT'!H9:H16) + SUM('Energy-Water-VMT'!H19:H22)</f>
        <v>0</v>
      </c>
      <c r="E4" s="14">
        <f>SUM('Energy-Water-VMT'!I9:I16) + SUM('Energy-Water-VMT'!I19:I22)</f>
        <v>0</v>
      </c>
      <c r="F4" s="9">
        <f>$D$4*$E$4</f>
        <v>0</v>
      </c>
      <c r="G4" s="74"/>
      <c r="H4" s="228">
        <f>(SUM(F3+F4+F7+F8+F12+F15+F21+F18+F24+F27+F30))-(F33+F36)</f>
        <v>0</v>
      </c>
      <c r="I4" s="229"/>
      <c r="J4" s="74"/>
      <c r="K4" s="80"/>
    </row>
    <row r="5" spans="1:11" s="148" customFormat="1" ht="6" customHeight="1" x14ac:dyDescent="0.25">
      <c r="A5" s="79"/>
      <c r="B5" s="75"/>
      <c r="C5" s="74"/>
      <c r="D5" s="74"/>
      <c r="E5" s="74"/>
      <c r="F5" s="74"/>
      <c r="G5" s="74"/>
      <c r="H5" s="74"/>
      <c r="I5" s="74"/>
      <c r="J5" s="74"/>
      <c r="K5" s="80"/>
    </row>
    <row r="6" spans="1:11" x14ac:dyDescent="0.25">
      <c r="A6" s="79"/>
      <c r="B6" s="182" t="s">
        <v>164</v>
      </c>
      <c r="C6" s="1" t="s">
        <v>128</v>
      </c>
      <c r="D6" s="1" t="s">
        <v>6</v>
      </c>
      <c r="E6" s="19" t="s">
        <v>144</v>
      </c>
      <c r="F6" s="8" t="s">
        <v>6</v>
      </c>
      <c r="G6" s="74"/>
      <c r="H6" s="74"/>
      <c r="I6" s="74"/>
      <c r="J6" s="74"/>
      <c r="K6" s="80"/>
    </row>
    <row r="7" spans="1:11" x14ac:dyDescent="0.25">
      <c r="A7" s="79"/>
      <c r="B7" s="13"/>
      <c r="C7" s="22" t="s">
        <v>145</v>
      </c>
      <c r="D7" s="145">
        <f>'Energy-Water-VMT'!G30</f>
        <v>0</v>
      </c>
      <c r="E7" s="12"/>
      <c r="F7" s="18">
        <f>$D$7</f>
        <v>0</v>
      </c>
      <c r="G7" s="74"/>
      <c r="H7" s="74"/>
      <c r="I7" s="74"/>
      <c r="J7" s="74"/>
      <c r="K7" s="80"/>
    </row>
    <row r="8" spans="1:11" x14ac:dyDescent="0.25">
      <c r="A8" s="79"/>
      <c r="B8" s="7"/>
      <c r="C8" s="21" t="s">
        <v>146</v>
      </c>
      <c r="D8" s="5">
        <f>'Energy-Water-VMT'!H30</f>
        <v>0</v>
      </c>
      <c r="E8" s="14">
        <f>'Energy-Water-VMT'!I30</f>
        <v>0</v>
      </c>
      <c r="F8" s="9">
        <f>$D$8*$E$8</f>
        <v>0</v>
      </c>
      <c r="G8" s="74"/>
      <c r="H8" s="74"/>
      <c r="I8" s="74"/>
      <c r="J8" s="74"/>
      <c r="K8" s="80"/>
    </row>
    <row r="9" spans="1:11" s="148" customFormat="1" ht="6" customHeight="1" x14ac:dyDescent="0.25">
      <c r="A9" s="79"/>
      <c r="B9" s="75"/>
      <c r="C9" s="74"/>
      <c r="D9" s="74"/>
      <c r="E9" s="74"/>
      <c r="F9" s="74"/>
      <c r="G9" s="74"/>
      <c r="H9" s="74"/>
      <c r="I9" s="74"/>
      <c r="J9" s="74"/>
      <c r="K9" s="80"/>
    </row>
    <row r="10" spans="1:11" x14ac:dyDescent="0.25">
      <c r="A10" s="79"/>
      <c r="B10" s="182" t="s">
        <v>165</v>
      </c>
      <c r="C10" s="1" t="s">
        <v>167</v>
      </c>
      <c r="D10" s="2"/>
      <c r="E10" s="15"/>
      <c r="F10" s="8" t="s">
        <v>6</v>
      </c>
      <c r="G10" s="74"/>
      <c r="H10" s="203" t="s">
        <v>11</v>
      </c>
      <c r="I10" s="204"/>
      <c r="J10" s="74"/>
      <c r="K10" s="80"/>
    </row>
    <row r="11" spans="1:11" x14ac:dyDescent="0.25">
      <c r="A11" s="79"/>
      <c r="B11" s="13"/>
      <c r="C11" s="10" t="s">
        <v>17</v>
      </c>
      <c r="D11" s="11" t="s">
        <v>54</v>
      </c>
      <c r="E11" s="20" t="s">
        <v>19</v>
      </c>
      <c r="F11" s="17"/>
      <c r="G11" s="74"/>
      <c r="H11" s="65" t="s">
        <v>12</v>
      </c>
      <c r="I11" s="66" t="s">
        <v>100</v>
      </c>
      <c r="J11" s="74"/>
      <c r="K11" s="80"/>
    </row>
    <row r="12" spans="1:11" x14ac:dyDescent="0.25">
      <c r="A12" s="79"/>
      <c r="B12" s="13"/>
      <c r="C12" s="22"/>
      <c r="D12" s="16">
        <f>(TransportationMaps!E9*0.5)+(TransportationMaps!E10*1.5)+(TransportationMaps!E11*2.5)+(TransportationMaps!E12*3.5)+(TransportationMaps!E13*4.5)+(TransportationMaps!E14*5.5)+(TransportationMaps!E15*6.5)+(TransportationMaps!E16*7.55)</f>
        <v>0</v>
      </c>
      <c r="E12" s="14">
        <f>SUM(TransportationMaps!$E$9:$E$16)</f>
        <v>0</v>
      </c>
      <c r="F12" s="18">
        <f>$D$12</f>
        <v>0</v>
      </c>
      <c r="G12" s="74"/>
      <c r="H12" s="69">
        <v>4.5359236999999999E-4</v>
      </c>
      <c r="I12" s="70">
        <v>1</v>
      </c>
      <c r="J12" s="74"/>
      <c r="K12" s="80"/>
    </row>
    <row r="13" spans="1:11" ht="6" customHeight="1" x14ac:dyDescent="0.25">
      <c r="A13" s="79"/>
      <c r="B13" s="13"/>
      <c r="C13" s="22"/>
      <c r="D13" s="147"/>
      <c r="E13" s="14"/>
      <c r="F13" s="18"/>
      <c r="G13" s="74"/>
      <c r="H13" s="74"/>
      <c r="I13" s="74"/>
      <c r="J13" s="74"/>
      <c r="K13" s="80"/>
    </row>
    <row r="14" spans="1:11" x14ac:dyDescent="0.25">
      <c r="A14" s="79"/>
      <c r="B14" s="13"/>
      <c r="C14" s="10" t="s">
        <v>18</v>
      </c>
      <c r="D14" s="11" t="s">
        <v>54</v>
      </c>
      <c r="E14" s="20" t="s">
        <v>20</v>
      </c>
      <c r="F14" s="17" t="s">
        <v>6</v>
      </c>
      <c r="G14" s="74"/>
      <c r="H14" s="67" t="s">
        <v>13</v>
      </c>
      <c r="I14" s="68" t="s">
        <v>100</v>
      </c>
      <c r="J14" s="74"/>
      <c r="K14" s="80"/>
    </row>
    <row r="15" spans="1:11" x14ac:dyDescent="0.25">
      <c r="A15" s="79"/>
      <c r="B15" s="7"/>
      <c r="C15" s="21"/>
      <c r="D15" s="5">
        <f>(TransportationMaps!E19*1.75)+(TransportationMaps!E20*3.5)+(TransportationMaps!E21*4.5)+(TransportationMaps!E22*5.5)+(TransportationMaps!E23*6.5)+(TransportationMaps!E24*7.5)+(TransportationMaps!E25*14)</f>
        <v>0</v>
      </c>
      <c r="E15" s="14">
        <f>SUM(TransportationMaps!$E$19:$E$25)</f>
        <v>0</v>
      </c>
      <c r="F15" s="9">
        <f>$D$15</f>
        <v>0</v>
      </c>
      <c r="G15" s="74"/>
      <c r="H15" s="71">
        <v>0.90718474000000004</v>
      </c>
      <c r="I15" s="70">
        <v>1</v>
      </c>
      <c r="J15" s="74"/>
      <c r="K15" s="80"/>
    </row>
    <row r="16" spans="1:11" s="148" customFormat="1" ht="6" customHeight="1" x14ac:dyDescent="0.25">
      <c r="A16" s="79"/>
      <c r="B16" s="75"/>
      <c r="C16" s="74"/>
      <c r="D16" s="74"/>
      <c r="E16" s="74"/>
      <c r="F16" s="74"/>
      <c r="G16" s="74"/>
      <c r="H16" s="74"/>
      <c r="I16" s="74"/>
      <c r="J16" s="74"/>
      <c r="K16" s="80"/>
    </row>
    <row r="17" spans="1:11" x14ac:dyDescent="0.25">
      <c r="A17" s="79"/>
      <c r="B17" s="182" t="s">
        <v>166</v>
      </c>
      <c r="C17" s="1" t="s">
        <v>129</v>
      </c>
      <c r="D17" s="1" t="s">
        <v>6</v>
      </c>
      <c r="E17" s="19"/>
      <c r="F17" s="8" t="s">
        <v>6</v>
      </c>
      <c r="G17" s="74"/>
      <c r="H17" s="67" t="s">
        <v>29</v>
      </c>
      <c r="I17" s="68" t="s">
        <v>100</v>
      </c>
      <c r="J17" s="74"/>
      <c r="K17" s="80"/>
    </row>
    <row r="18" spans="1:11" ht="15" customHeight="1" x14ac:dyDescent="0.25">
      <c r="A18" s="79"/>
      <c r="B18" s="7"/>
      <c r="C18" s="21"/>
      <c r="D18" s="4">
        <f>SUM('Embodied Energy'!F9:F16)</f>
        <v>0</v>
      </c>
      <c r="E18" s="12"/>
      <c r="F18" s="9">
        <f>$D$18</f>
        <v>0</v>
      </c>
      <c r="G18" s="74"/>
      <c r="H18" s="72">
        <v>9.9999999999999995E-7</v>
      </c>
      <c r="I18" s="70">
        <v>1</v>
      </c>
      <c r="J18" s="74"/>
      <c r="K18" s="80"/>
    </row>
    <row r="19" spans="1:11" s="148" customFormat="1" ht="6" customHeight="1" x14ac:dyDescent="0.25">
      <c r="A19" s="79"/>
      <c r="B19" s="75"/>
      <c r="C19" s="74"/>
      <c r="D19" s="74"/>
      <c r="E19" s="74"/>
      <c r="F19" s="74"/>
      <c r="G19" s="74"/>
      <c r="H19" s="74"/>
      <c r="I19" s="74"/>
      <c r="J19" s="74"/>
      <c r="K19" s="80"/>
    </row>
    <row r="20" spans="1:11" ht="15" customHeight="1" x14ac:dyDescent="0.25">
      <c r="A20" s="79"/>
      <c r="B20" s="6">
        <v>1</v>
      </c>
      <c r="C20" s="1" t="s">
        <v>138</v>
      </c>
      <c r="D20" s="1" t="s">
        <v>6</v>
      </c>
      <c r="E20" s="19"/>
      <c r="F20" s="8" t="s">
        <v>6</v>
      </c>
      <c r="G20" s="74"/>
      <c r="H20" s="67" t="s">
        <v>24</v>
      </c>
      <c r="I20" s="68" t="s">
        <v>100</v>
      </c>
      <c r="J20" s="74"/>
      <c r="K20" s="80"/>
    </row>
    <row r="21" spans="1:11" ht="15" customHeight="1" x14ac:dyDescent="0.25">
      <c r="A21" s="79"/>
      <c r="B21" s="7"/>
      <c r="C21" s="21"/>
      <c r="D21" s="4">
        <f>'WARM (C&amp;D Waste)'!D8</f>
        <v>0</v>
      </c>
      <c r="E21" s="12"/>
      <c r="F21" s="9">
        <f>$D$21</f>
        <v>0</v>
      </c>
      <c r="G21" s="74"/>
      <c r="H21" s="73">
        <v>1E-3</v>
      </c>
      <c r="I21" s="70">
        <v>1</v>
      </c>
      <c r="J21" s="74"/>
      <c r="K21" s="80"/>
    </row>
    <row r="22" spans="1:11" s="148" customFormat="1" ht="6" customHeight="1" x14ac:dyDescent="0.25">
      <c r="A22" s="79"/>
      <c r="B22" s="75"/>
      <c r="C22" s="74"/>
      <c r="D22" s="74"/>
      <c r="E22" s="74"/>
      <c r="F22" s="74"/>
      <c r="G22" s="74"/>
      <c r="H22" s="74"/>
      <c r="I22" s="74"/>
      <c r="J22" s="74"/>
      <c r="K22" s="80"/>
    </row>
    <row r="23" spans="1:11" x14ac:dyDescent="0.25">
      <c r="A23" s="79"/>
      <c r="B23" s="6">
        <v>2</v>
      </c>
      <c r="C23" s="1" t="s">
        <v>1</v>
      </c>
      <c r="D23" s="1" t="s">
        <v>7</v>
      </c>
      <c r="E23" s="19" t="s">
        <v>10</v>
      </c>
      <c r="F23" s="8" t="s">
        <v>6</v>
      </c>
      <c r="G23" s="74"/>
      <c r="H23" s="74"/>
      <c r="I23" s="74"/>
      <c r="J23" s="74"/>
      <c r="K23" s="80"/>
    </row>
    <row r="24" spans="1:11" x14ac:dyDescent="0.25">
      <c r="A24" s="79"/>
      <c r="B24" s="7"/>
      <c r="C24" s="21"/>
      <c r="D24" s="4">
        <f>URBEMIS!$D$8</f>
        <v>0</v>
      </c>
      <c r="E24" s="12">
        <f>URBEMIS!$E$8</f>
        <v>0</v>
      </c>
      <c r="F24" s="9">
        <f>($D$24*$E$24)*$H$12</f>
        <v>0</v>
      </c>
      <c r="G24" s="74"/>
      <c r="H24" s="74"/>
      <c r="I24" s="74"/>
      <c r="J24" s="74"/>
      <c r="K24" s="80"/>
    </row>
    <row r="25" spans="1:11" s="148" customFormat="1" ht="6" customHeight="1" x14ac:dyDescent="0.25">
      <c r="A25" s="79"/>
      <c r="B25" s="75"/>
      <c r="C25" s="74"/>
      <c r="D25" s="74"/>
      <c r="E25" s="74"/>
      <c r="F25" s="74"/>
      <c r="G25" s="74"/>
      <c r="H25" s="74"/>
      <c r="I25" s="74"/>
      <c r="J25" s="74"/>
      <c r="K25" s="80"/>
    </row>
    <row r="26" spans="1:11" x14ac:dyDescent="0.25">
      <c r="A26" s="79"/>
      <c r="B26" s="6">
        <v>3</v>
      </c>
      <c r="C26" s="1" t="s">
        <v>2</v>
      </c>
      <c r="D26" s="1" t="s">
        <v>27</v>
      </c>
      <c r="E26" s="19"/>
      <c r="F26" s="8" t="s">
        <v>6</v>
      </c>
      <c r="G26" s="74"/>
      <c r="H26" s="74"/>
      <c r="I26" s="74"/>
      <c r="J26" s="74"/>
      <c r="K26" s="80"/>
    </row>
    <row r="27" spans="1:11" x14ac:dyDescent="0.25">
      <c r="A27" s="79"/>
      <c r="B27" s="7"/>
      <c r="C27" s="21"/>
      <c r="D27" s="4">
        <f>'Rdwy Emissions Model'!$D$8</f>
        <v>0</v>
      </c>
      <c r="E27" s="12"/>
      <c r="F27" s="9">
        <f>$D$27*$H$15</f>
        <v>0</v>
      </c>
      <c r="G27" s="74"/>
      <c r="H27" s="74"/>
      <c r="I27" s="74"/>
      <c r="J27" s="74"/>
      <c r="K27" s="80"/>
    </row>
    <row r="28" spans="1:11" s="148" customFormat="1" ht="6" customHeight="1" x14ac:dyDescent="0.25">
      <c r="A28" s="79"/>
      <c r="B28" s="75"/>
      <c r="C28" s="74"/>
      <c r="D28" s="74"/>
      <c r="E28" s="74"/>
      <c r="F28" s="74"/>
      <c r="G28" s="74"/>
      <c r="H28" s="74"/>
      <c r="I28" s="74"/>
      <c r="J28" s="74"/>
      <c r="K28" s="80"/>
    </row>
    <row r="29" spans="1:11" x14ac:dyDescent="0.25">
      <c r="A29" s="79"/>
      <c r="B29" s="6">
        <v>4</v>
      </c>
      <c r="C29" s="1" t="s">
        <v>3</v>
      </c>
      <c r="D29" s="1" t="s">
        <v>21</v>
      </c>
      <c r="E29" s="19"/>
      <c r="F29" s="8" t="s">
        <v>6</v>
      </c>
      <c r="G29" s="74"/>
      <c r="H29" s="74"/>
      <c r="I29" s="74"/>
      <c r="J29" s="74"/>
      <c r="K29" s="80"/>
    </row>
    <row r="30" spans="1:11" x14ac:dyDescent="0.25">
      <c r="A30" s="79"/>
      <c r="B30" s="7"/>
      <c r="C30" s="21"/>
      <c r="D30" s="4">
        <f>'Build C Neutral'!$D$8</f>
        <v>0</v>
      </c>
      <c r="E30" s="12"/>
      <c r="F30" s="9">
        <f>$D$30</f>
        <v>0</v>
      </c>
      <c r="G30" s="74"/>
      <c r="H30" s="74"/>
      <c r="I30" s="74"/>
      <c r="J30" s="74"/>
      <c r="K30" s="80"/>
    </row>
    <row r="31" spans="1:11" s="148" customFormat="1" ht="6" customHeight="1" x14ac:dyDescent="0.25">
      <c r="A31" s="79"/>
      <c r="B31" s="75"/>
      <c r="C31" s="74"/>
      <c r="D31" s="74"/>
      <c r="E31" s="74"/>
      <c r="F31" s="74"/>
      <c r="G31" s="74"/>
      <c r="H31" s="74"/>
      <c r="I31" s="74"/>
      <c r="J31" s="74"/>
      <c r="K31" s="80"/>
    </row>
    <row r="32" spans="1:11" x14ac:dyDescent="0.25">
      <c r="A32" s="79"/>
      <c r="B32" s="25">
        <v>5</v>
      </c>
      <c r="C32" s="23" t="s">
        <v>4</v>
      </c>
      <c r="D32" s="23" t="s">
        <v>56</v>
      </c>
      <c r="E32" s="19" t="s">
        <v>23</v>
      </c>
      <c r="F32" s="24" t="s">
        <v>6</v>
      </c>
      <c r="G32" s="74"/>
      <c r="H32" s="74"/>
      <c r="I32" s="74"/>
      <c r="J32" s="74"/>
      <c r="K32" s="80"/>
    </row>
    <row r="33" spans="1:11" x14ac:dyDescent="0.25">
      <c r="A33" s="79"/>
      <c r="B33" s="26"/>
      <c r="C33" s="28"/>
      <c r="D33" s="29">
        <f>'Tree Carbon'!$D$37</f>
        <v>0</v>
      </c>
      <c r="E33" s="12">
        <f>SUM('Tree Carbon'!$E$9:$E$36)</f>
        <v>0</v>
      </c>
      <c r="F33" s="30">
        <f>D33*H21</f>
        <v>0</v>
      </c>
      <c r="G33" s="74"/>
      <c r="H33" s="74"/>
      <c r="I33" s="74"/>
      <c r="J33" s="74"/>
      <c r="K33" s="80"/>
    </row>
    <row r="34" spans="1:11" s="148" customFormat="1" ht="6" customHeight="1" x14ac:dyDescent="0.25">
      <c r="A34" s="79"/>
      <c r="B34" s="75"/>
      <c r="C34" s="74"/>
      <c r="D34" s="74"/>
      <c r="E34" s="74"/>
      <c r="F34" s="74"/>
      <c r="G34" s="74"/>
      <c r="H34" s="74"/>
      <c r="I34" s="74"/>
      <c r="J34" s="74"/>
      <c r="K34" s="80"/>
    </row>
    <row r="35" spans="1:11" x14ac:dyDescent="0.25">
      <c r="A35" s="79"/>
      <c r="B35" s="25">
        <v>6</v>
      </c>
      <c r="C35" s="23" t="s">
        <v>5</v>
      </c>
      <c r="D35" s="23" t="s">
        <v>6</v>
      </c>
      <c r="E35" s="19"/>
      <c r="F35" s="24" t="s">
        <v>6</v>
      </c>
      <c r="G35" s="74"/>
      <c r="H35" s="74"/>
      <c r="I35" s="74"/>
      <c r="J35" s="74"/>
      <c r="K35" s="80"/>
    </row>
    <row r="36" spans="1:11" x14ac:dyDescent="0.25">
      <c r="A36" s="79"/>
      <c r="B36" s="27"/>
      <c r="C36" s="28"/>
      <c r="D36" s="29">
        <f>Reforestation!$D$13</f>
        <v>0</v>
      </c>
      <c r="E36" s="12"/>
      <c r="F36" s="30">
        <f>$D$36</f>
        <v>0</v>
      </c>
      <c r="G36" s="74"/>
      <c r="H36" s="74"/>
      <c r="I36" s="74"/>
      <c r="J36" s="74"/>
      <c r="K36" s="80"/>
    </row>
    <row r="37" spans="1:11" x14ac:dyDescent="0.25">
      <c r="A37" s="79"/>
      <c r="B37" s="74"/>
      <c r="C37" s="74"/>
      <c r="D37" s="74"/>
      <c r="E37" s="74"/>
      <c r="F37" s="74"/>
      <c r="G37" s="74"/>
      <c r="H37" s="74"/>
      <c r="I37" s="74"/>
      <c r="J37" s="74"/>
      <c r="K37" s="80"/>
    </row>
    <row r="38" spans="1:11" ht="15.75" thickBot="1" x14ac:dyDescent="0.3">
      <c r="A38" s="81"/>
      <c r="B38" s="82"/>
      <c r="C38" s="82"/>
      <c r="D38" s="82"/>
      <c r="E38" s="82"/>
      <c r="F38" s="82"/>
      <c r="G38" s="82"/>
      <c r="H38" s="82"/>
      <c r="I38" s="82"/>
      <c r="J38" s="82"/>
      <c r="K38" s="83"/>
    </row>
  </sheetData>
  <sheetProtection password="C931" sheet="1" objects="1" scenarios="1" selectLockedCells="1"/>
  <mergeCells count="4">
    <mergeCell ref="H10:I10"/>
    <mergeCell ref="H4:I4"/>
    <mergeCell ref="H1:I2"/>
    <mergeCell ref="H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5"/>
  <sheetViews>
    <sheetView zoomScaleNormal="100" workbookViewId="0">
      <selection activeCell="D15" sqref="D15"/>
    </sheetView>
  </sheetViews>
  <sheetFormatPr defaultRowHeight="15" x14ac:dyDescent="0.25"/>
  <cols>
    <col min="1" max="1" width="1.7109375" customWidth="1"/>
    <col min="2" max="2" width="3.140625" bestFit="1" customWidth="1"/>
    <col min="3" max="3" width="63.140625" customWidth="1"/>
    <col min="4" max="5" width="12.7109375" customWidth="1"/>
    <col min="6" max="6" width="16" customWidth="1"/>
    <col min="7" max="7" width="11.85546875" customWidth="1"/>
    <col min="8" max="8" width="11.7109375" customWidth="1"/>
    <col min="9" max="9" width="20.42578125" customWidth="1"/>
    <col min="11" max="11" width="2.7109375" customWidth="1"/>
    <col min="12" max="13" width="9.140625" hidden="1" customWidth="1"/>
    <col min="14" max="14" width="1.85546875" customWidth="1"/>
    <col min="15" max="16" width="11.7109375" customWidth="1"/>
    <col min="17" max="17" width="1.7109375" customWidth="1"/>
  </cols>
  <sheetData>
    <row r="1" spans="1:21" x14ac:dyDescent="0.25">
      <c r="A1" s="76"/>
      <c r="B1" s="77"/>
      <c r="C1" s="77"/>
      <c r="D1" s="77"/>
      <c r="E1" s="77"/>
      <c r="F1" s="77"/>
      <c r="G1" s="77"/>
      <c r="H1" s="77"/>
      <c r="I1" s="77"/>
      <c r="J1" s="78"/>
      <c r="L1" s="112"/>
      <c r="M1" s="112"/>
      <c r="N1" s="112"/>
      <c r="Q1" s="112"/>
      <c r="R1" s="112"/>
      <c r="S1" s="112"/>
      <c r="T1" s="112"/>
      <c r="U1" s="112"/>
    </row>
    <row r="2" spans="1:21" x14ac:dyDescent="0.25">
      <c r="A2" s="79"/>
      <c r="B2" s="208" t="s">
        <v>30</v>
      </c>
      <c r="C2" s="208"/>
      <c r="D2" s="208"/>
      <c r="E2" s="208"/>
      <c r="F2" s="208"/>
      <c r="G2" s="208"/>
      <c r="H2" s="208"/>
      <c r="I2" s="125"/>
      <c r="J2" s="80"/>
      <c r="L2" s="110"/>
      <c r="M2" s="110"/>
      <c r="N2" s="110"/>
      <c r="Q2" s="110"/>
      <c r="R2" s="110"/>
      <c r="S2" s="110"/>
      <c r="T2" s="110"/>
      <c r="U2" s="110"/>
    </row>
    <row r="3" spans="1:21" ht="150.75" customHeight="1" x14ac:dyDescent="0.25">
      <c r="A3" s="79"/>
      <c r="B3" s="74"/>
      <c r="C3" s="205" t="s">
        <v>212</v>
      </c>
      <c r="D3" s="205"/>
      <c r="E3" s="205"/>
      <c r="F3" s="205"/>
      <c r="G3" s="205"/>
      <c r="H3" s="205"/>
      <c r="I3" s="205"/>
      <c r="J3" s="80"/>
      <c r="L3" s="111"/>
      <c r="M3" s="111"/>
      <c r="N3" s="111"/>
      <c r="Q3" s="111"/>
      <c r="R3" s="111"/>
      <c r="S3" s="111"/>
      <c r="T3" s="111"/>
      <c r="U3" s="111"/>
    </row>
    <row r="4" spans="1:21" x14ac:dyDescent="0.25">
      <c r="A4" s="79"/>
      <c r="B4" s="74"/>
      <c r="C4" s="74"/>
      <c r="D4" s="74"/>
      <c r="E4" s="74"/>
      <c r="F4" s="74"/>
      <c r="G4" s="74"/>
      <c r="H4" s="74"/>
      <c r="I4" s="74"/>
      <c r="J4" s="80"/>
      <c r="N4" s="148"/>
      <c r="O4" s="203" t="s">
        <v>11</v>
      </c>
      <c r="P4" s="204"/>
      <c r="Q4" s="148"/>
    </row>
    <row r="5" spans="1:21" x14ac:dyDescent="0.25">
      <c r="A5" s="79"/>
      <c r="B5" s="74"/>
      <c r="C5" s="74"/>
      <c r="D5" s="74"/>
      <c r="E5" s="74"/>
      <c r="F5" s="74"/>
      <c r="G5" s="74"/>
      <c r="H5" s="74"/>
      <c r="I5" s="74"/>
      <c r="J5" s="80"/>
      <c r="N5" s="148"/>
      <c r="O5" s="65" t="s">
        <v>110</v>
      </c>
      <c r="P5" s="66" t="s">
        <v>121</v>
      </c>
      <c r="Q5" s="148"/>
    </row>
    <row r="6" spans="1:21" x14ac:dyDescent="0.25">
      <c r="A6" s="79"/>
      <c r="B6" s="31"/>
      <c r="C6" s="32" t="s">
        <v>111</v>
      </c>
      <c r="D6" s="209" t="s">
        <v>124</v>
      </c>
      <c r="E6" s="209"/>
      <c r="F6" s="32" t="s">
        <v>115</v>
      </c>
      <c r="G6" s="209" t="s">
        <v>112</v>
      </c>
      <c r="H6" s="211"/>
      <c r="I6" s="139" t="s">
        <v>14</v>
      </c>
      <c r="J6" s="80"/>
      <c r="N6" s="148"/>
      <c r="O6" s="165">
        <v>1</v>
      </c>
      <c r="P6" s="166">
        <v>1E-3</v>
      </c>
      <c r="Q6" s="148"/>
    </row>
    <row r="7" spans="1:21" x14ac:dyDescent="0.25">
      <c r="A7" s="79"/>
      <c r="B7" s="6"/>
      <c r="C7" s="1" t="s">
        <v>113</v>
      </c>
      <c r="D7" s="1" t="s">
        <v>140</v>
      </c>
      <c r="E7" s="1" t="s">
        <v>139</v>
      </c>
      <c r="F7" s="1"/>
      <c r="G7" s="212" t="s">
        <v>6</v>
      </c>
      <c r="H7" s="213"/>
      <c r="I7" s="35" t="s">
        <v>144</v>
      </c>
      <c r="J7" s="80"/>
      <c r="L7" t="s">
        <v>114</v>
      </c>
      <c r="N7" s="148"/>
      <c r="O7" s="148"/>
      <c r="P7" s="148"/>
      <c r="Q7" s="148"/>
    </row>
    <row r="8" spans="1:21" x14ac:dyDescent="0.25">
      <c r="A8" s="79"/>
      <c r="B8" s="13"/>
      <c r="C8" s="22" t="s">
        <v>141</v>
      </c>
      <c r="D8" s="22"/>
      <c r="E8" s="181"/>
      <c r="F8" s="113"/>
      <c r="G8" s="113"/>
      <c r="H8" s="114"/>
      <c r="I8" s="56"/>
      <c r="J8" s="80"/>
      <c r="N8" s="148"/>
      <c r="O8" s="67" t="s">
        <v>24</v>
      </c>
      <c r="P8" s="68" t="s">
        <v>100</v>
      </c>
      <c r="Q8" s="148"/>
    </row>
    <row r="9" spans="1:21" x14ac:dyDescent="0.25">
      <c r="A9" s="79"/>
      <c r="B9" s="13"/>
      <c r="C9" s="22" t="s">
        <v>202</v>
      </c>
      <c r="D9" s="160"/>
      <c r="E9" s="140"/>
      <c r="F9" s="113" t="s">
        <v>110</v>
      </c>
      <c r="G9" s="137">
        <f>((D9*$P$6)*$L$9)</f>
        <v>0</v>
      </c>
      <c r="H9" s="130">
        <f>((E9*$P$6)*$L$9)</f>
        <v>0</v>
      </c>
      <c r="I9" s="56"/>
      <c r="J9" s="80"/>
      <c r="L9">
        <v>0.63839999999999997</v>
      </c>
      <c r="M9" t="s">
        <v>201</v>
      </c>
      <c r="N9" s="148"/>
      <c r="O9" s="165">
        <v>1</v>
      </c>
      <c r="P9" s="166">
        <v>1E-3</v>
      </c>
      <c r="Q9" s="148"/>
    </row>
    <row r="10" spans="1:21" ht="15.75" x14ac:dyDescent="0.25">
      <c r="A10" s="79"/>
      <c r="B10" s="13"/>
      <c r="C10" s="22" t="s">
        <v>134</v>
      </c>
      <c r="D10" s="160"/>
      <c r="E10" s="140"/>
      <c r="F10" s="113" t="s">
        <v>118</v>
      </c>
      <c r="G10" s="137">
        <f>(D10*$L$10)*$P$9</f>
        <v>0</v>
      </c>
      <c r="H10" s="130">
        <f>(E10*$L$10)*$P$9</f>
        <v>0</v>
      </c>
      <c r="I10" s="56"/>
      <c r="J10" s="80"/>
      <c r="L10">
        <v>11.33</v>
      </c>
      <c r="M10" t="s">
        <v>102</v>
      </c>
      <c r="N10" s="148"/>
      <c r="O10" s="148"/>
      <c r="P10" s="148"/>
      <c r="Q10" s="148"/>
    </row>
    <row r="11" spans="1:21" ht="15.75" x14ac:dyDescent="0.25">
      <c r="A11" s="79"/>
      <c r="B11" s="13"/>
      <c r="C11" s="22" t="s">
        <v>135</v>
      </c>
      <c r="D11" s="160"/>
      <c r="E11" s="140"/>
      <c r="F11" s="113" t="s">
        <v>118</v>
      </c>
      <c r="G11" s="137">
        <f>(D11*$L$11)*$P$9</f>
        <v>0</v>
      </c>
      <c r="H11" s="130">
        <f>(E11*$L$11)*$P$9</f>
        <v>0</v>
      </c>
      <c r="I11" s="56"/>
      <c r="J11" s="80"/>
      <c r="L11">
        <v>12.48</v>
      </c>
      <c r="M11" t="s">
        <v>102</v>
      </c>
      <c r="N11" s="148"/>
      <c r="O11" s="67" t="s">
        <v>126</v>
      </c>
      <c r="P11" s="68" t="s">
        <v>120</v>
      </c>
      <c r="Q11" s="148"/>
    </row>
    <row r="12" spans="1:21" x14ac:dyDescent="0.25">
      <c r="A12" s="79"/>
      <c r="B12" s="13"/>
      <c r="C12" s="22" t="s">
        <v>103</v>
      </c>
      <c r="D12" s="160"/>
      <c r="E12" s="140"/>
      <c r="F12" s="113" t="s">
        <v>153</v>
      </c>
      <c r="G12" s="137">
        <f>((D12*$P$12)*$L$12)*$P$9</f>
        <v>0</v>
      </c>
      <c r="H12" s="130">
        <f>((E12*$P$12)*$L$12)*$P$9</f>
        <v>0</v>
      </c>
      <c r="I12" s="56"/>
      <c r="J12" s="80"/>
      <c r="L12">
        <v>53.06</v>
      </c>
      <c r="M12" t="s">
        <v>104</v>
      </c>
      <c r="N12" s="148"/>
      <c r="O12" s="165">
        <v>1</v>
      </c>
      <c r="P12" s="167">
        <v>0.1</v>
      </c>
      <c r="Q12" s="148"/>
    </row>
    <row r="13" spans="1:21" x14ac:dyDescent="0.25">
      <c r="A13" s="79"/>
      <c r="B13" s="13"/>
      <c r="C13" s="22" t="s">
        <v>105</v>
      </c>
      <c r="D13" s="160"/>
      <c r="E13" s="140"/>
      <c r="F13" s="113" t="s">
        <v>118</v>
      </c>
      <c r="G13" s="137">
        <f>(D13*$L$13)*$P$9</f>
        <v>0</v>
      </c>
      <c r="H13" s="130">
        <f>(E13*$L$13)*$P$9</f>
        <v>0</v>
      </c>
      <c r="I13" s="56"/>
      <c r="J13" s="80"/>
      <c r="L13">
        <v>10.15</v>
      </c>
      <c r="M13" t="s">
        <v>102</v>
      </c>
      <c r="N13" s="148"/>
      <c r="O13" s="148"/>
      <c r="P13" s="148"/>
      <c r="Q13" s="148"/>
    </row>
    <row r="14" spans="1:21" x14ac:dyDescent="0.25">
      <c r="A14" s="79"/>
      <c r="B14" s="13"/>
      <c r="C14" s="22" t="s">
        <v>106</v>
      </c>
      <c r="D14" s="160"/>
      <c r="E14" s="140"/>
      <c r="F14" s="113" t="s">
        <v>118</v>
      </c>
      <c r="G14" s="137">
        <f>(D14*$L$14)*$P$9</f>
        <v>0</v>
      </c>
      <c r="H14" s="130">
        <f>(E14*$L$14)*$P$9</f>
        <v>0</v>
      </c>
      <c r="I14" s="56"/>
      <c r="J14" s="80"/>
      <c r="L14">
        <v>9.57</v>
      </c>
      <c r="M14" t="s">
        <v>102</v>
      </c>
      <c r="N14" s="148"/>
      <c r="O14" s="67" t="s">
        <v>119</v>
      </c>
      <c r="P14" s="68" t="s">
        <v>220</v>
      </c>
      <c r="Q14" s="148"/>
    </row>
    <row r="15" spans="1:21" x14ac:dyDescent="0.25">
      <c r="A15" s="79"/>
      <c r="B15" s="13"/>
      <c r="C15" s="22" t="s">
        <v>107</v>
      </c>
      <c r="D15" s="160"/>
      <c r="E15" s="140"/>
      <c r="F15" s="113" t="s">
        <v>119</v>
      </c>
      <c r="G15" s="137">
        <f>(D15*$L$15)*$P$9</f>
        <v>0</v>
      </c>
      <c r="H15" s="130">
        <f>(E15*$L$15)*$P$9</f>
        <v>0</v>
      </c>
      <c r="I15" s="56"/>
      <c r="J15" s="80"/>
      <c r="L15">
        <v>110.66</v>
      </c>
      <c r="M15" t="s">
        <v>108</v>
      </c>
      <c r="N15" s="148"/>
      <c r="O15" s="165">
        <v>1</v>
      </c>
      <c r="P15" s="166">
        <v>1.0949596344610433</v>
      </c>
      <c r="Q15" s="148"/>
    </row>
    <row r="16" spans="1:21" x14ac:dyDescent="0.25">
      <c r="A16" s="79"/>
      <c r="B16" s="7"/>
      <c r="C16" s="21" t="s">
        <v>109</v>
      </c>
      <c r="D16" s="161"/>
      <c r="E16" s="141"/>
      <c r="F16" s="115" t="s">
        <v>118</v>
      </c>
      <c r="G16" s="158">
        <f>(D16*$L$16)*$P$9</f>
        <v>0</v>
      </c>
      <c r="H16" s="131">
        <f>(E16*$L$16)*$P$9</f>
        <v>0</v>
      </c>
      <c r="I16" s="57"/>
      <c r="J16" s="80"/>
      <c r="L16">
        <v>5.74</v>
      </c>
      <c r="M16" t="s">
        <v>102</v>
      </c>
      <c r="N16" s="148"/>
      <c r="O16" s="148"/>
      <c r="P16" s="148"/>
      <c r="Q16" s="148"/>
    </row>
    <row r="17" spans="1:17" ht="6" customHeight="1" x14ac:dyDescent="0.25">
      <c r="A17" s="79"/>
      <c r="B17" s="102"/>
      <c r="C17" s="102"/>
      <c r="D17" s="102"/>
      <c r="E17" s="102"/>
      <c r="F17" s="102"/>
      <c r="G17" s="102"/>
      <c r="H17" s="102"/>
      <c r="I17" s="102"/>
      <c r="J17" s="80"/>
      <c r="N17" s="148"/>
      <c r="O17" s="148"/>
      <c r="P17" s="148"/>
      <c r="Q17" s="148"/>
    </row>
    <row r="18" spans="1:17" x14ac:dyDescent="0.25">
      <c r="A18" s="79"/>
      <c r="B18" s="118"/>
      <c r="C18" s="119" t="s">
        <v>125</v>
      </c>
      <c r="D18" s="119"/>
      <c r="E18" s="116"/>
      <c r="F18" s="116"/>
      <c r="G18" s="214"/>
      <c r="H18" s="215"/>
      <c r="I18" s="155" t="s">
        <v>144</v>
      </c>
      <c r="J18" s="80"/>
      <c r="N18" s="148"/>
      <c r="O18" s="67" t="s">
        <v>117</v>
      </c>
      <c r="P18" s="68" t="s">
        <v>122</v>
      </c>
      <c r="Q18" s="148"/>
    </row>
    <row r="19" spans="1:17" ht="15.75" x14ac:dyDescent="0.25">
      <c r="A19" s="79"/>
      <c r="B19" s="47"/>
      <c r="C19" s="49" t="s">
        <v>136</v>
      </c>
      <c r="D19" s="162"/>
      <c r="E19" s="142"/>
      <c r="F19" s="117" t="s">
        <v>110</v>
      </c>
      <c r="G19" s="138">
        <f>D19*0</f>
        <v>0</v>
      </c>
      <c r="H19" s="132">
        <f>E19*0</f>
        <v>0</v>
      </c>
      <c r="I19" s="56"/>
      <c r="J19" s="80"/>
      <c r="N19" s="148"/>
      <c r="O19" s="165">
        <v>1</v>
      </c>
      <c r="P19" s="168">
        <v>748</v>
      </c>
      <c r="Q19" s="148"/>
    </row>
    <row r="20" spans="1:17" ht="15.75" x14ac:dyDescent="0.25">
      <c r="A20" s="79"/>
      <c r="B20" s="47"/>
      <c r="C20" s="49" t="s">
        <v>137</v>
      </c>
      <c r="D20" s="162"/>
      <c r="E20" s="142"/>
      <c r="F20" s="49"/>
      <c r="G20" s="138"/>
      <c r="H20" s="132"/>
      <c r="I20" s="56"/>
      <c r="J20" s="80"/>
      <c r="N20" s="148"/>
      <c r="O20" s="148"/>
      <c r="P20" s="148"/>
      <c r="Q20" s="148"/>
    </row>
    <row r="21" spans="1:17" ht="15.75" x14ac:dyDescent="0.25">
      <c r="A21" s="79"/>
      <c r="B21" s="47"/>
      <c r="C21" s="49" t="s">
        <v>154</v>
      </c>
      <c r="D21" s="162"/>
      <c r="E21" s="142"/>
      <c r="F21" s="117" t="s">
        <v>118</v>
      </c>
      <c r="G21" s="138">
        <f>(D21*$L$21)*$P$9</f>
        <v>0</v>
      </c>
      <c r="H21" s="132">
        <f>(E21*$L$21)*$P$9</f>
        <v>0</v>
      </c>
      <c r="I21" s="56"/>
      <c r="J21" s="80"/>
      <c r="L21">
        <v>5.37</v>
      </c>
      <c r="M21" t="s">
        <v>102</v>
      </c>
    </row>
    <row r="22" spans="1:17" ht="15.75" x14ac:dyDescent="0.25">
      <c r="A22" s="79"/>
      <c r="B22" s="26"/>
      <c r="C22" s="28" t="s">
        <v>208</v>
      </c>
      <c r="D22" s="163"/>
      <c r="E22" s="143"/>
      <c r="F22" s="169" t="s">
        <v>120</v>
      </c>
      <c r="G22" s="159">
        <f>D22*0</f>
        <v>0</v>
      </c>
      <c r="H22" s="133">
        <f>E22*0</f>
        <v>0</v>
      </c>
      <c r="I22" s="57"/>
      <c r="J22" s="80"/>
    </row>
    <row r="23" spans="1:17" x14ac:dyDescent="0.25">
      <c r="A23" s="79"/>
      <c r="B23" s="75"/>
      <c r="C23" s="102"/>
      <c r="D23" s="102"/>
      <c r="E23" s="102"/>
      <c r="F23" s="102"/>
      <c r="G23" s="102"/>
      <c r="H23" s="102"/>
      <c r="I23" s="102"/>
      <c r="J23" s="80"/>
    </row>
    <row r="24" spans="1:17" x14ac:dyDescent="0.25">
      <c r="A24" s="79"/>
      <c r="B24" s="201"/>
      <c r="C24" s="202" t="s">
        <v>111</v>
      </c>
      <c r="D24" s="217" t="s">
        <v>124</v>
      </c>
      <c r="E24" s="217"/>
      <c r="F24" s="202" t="s">
        <v>115</v>
      </c>
      <c r="G24" s="217" t="s">
        <v>112</v>
      </c>
      <c r="H24" s="218"/>
      <c r="I24" s="139"/>
      <c r="J24" s="80"/>
    </row>
    <row r="25" spans="1:17" x14ac:dyDescent="0.25">
      <c r="A25" s="79"/>
      <c r="B25" s="199"/>
      <c r="C25" s="197" t="s">
        <v>203</v>
      </c>
      <c r="D25" s="197"/>
      <c r="E25" s="198"/>
      <c r="F25" s="198"/>
      <c r="G25" s="219" t="s">
        <v>6</v>
      </c>
      <c r="H25" s="220"/>
      <c r="I25" s="35" t="s">
        <v>144</v>
      </c>
      <c r="J25" s="80"/>
    </row>
    <row r="26" spans="1:17" x14ac:dyDescent="0.25">
      <c r="A26" s="79"/>
      <c r="B26" s="200"/>
      <c r="C26" s="192" t="s">
        <v>204</v>
      </c>
      <c r="D26" s="193"/>
      <c r="E26" s="194"/>
      <c r="F26" s="195" t="s">
        <v>205</v>
      </c>
      <c r="G26" s="195">
        <f>((D26/$L$26)*$L$10)*$P$9</f>
        <v>0</v>
      </c>
      <c r="H26" s="196">
        <f>((E26/$L$26)*$L$10)*$P$9</f>
        <v>0</v>
      </c>
      <c r="I26" s="57"/>
      <c r="J26" s="80"/>
      <c r="L26">
        <v>21.5</v>
      </c>
      <c r="M26" t="s">
        <v>206</v>
      </c>
    </row>
    <row r="27" spans="1:17" x14ac:dyDescent="0.25">
      <c r="A27" s="79"/>
      <c r="B27" s="75"/>
      <c r="C27" s="102"/>
      <c r="D27" s="102"/>
      <c r="E27" s="102"/>
      <c r="F27" s="102"/>
      <c r="G27" s="102"/>
      <c r="H27" s="102"/>
      <c r="I27" s="102"/>
      <c r="J27" s="80"/>
    </row>
    <row r="28" spans="1:17" x14ac:dyDescent="0.25">
      <c r="A28" s="79"/>
      <c r="B28" s="103"/>
      <c r="C28" s="108" t="s">
        <v>111</v>
      </c>
      <c r="D28" s="210" t="s">
        <v>124</v>
      </c>
      <c r="E28" s="210"/>
      <c r="F28" s="108" t="s">
        <v>115</v>
      </c>
      <c r="G28" s="210" t="s">
        <v>112</v>
      </c>
      <c r="H28" s="216"/>
      <c r="I28" s="139"/>
      <c r="J28" s="80"/>
    </row>
    <row r="29" spans="1:17" x14ac:dyDescent="0.25">
      <c r="A29" s="79"/>
      <c r="B29" s="104"/>
      <c r="C29" s="109" t="s">
        <v>217</v>
      </c>
      <c r="D29" s="109"/>
      <c r="E29" s="107"/>
      <c r="F29" s="107"/>
      <c r="G29" s="206" t="s">
        <v>6</v>
      </c>
      <c r="H29" s="207"/>
      <c r="I29" s="35" t="s">
        <v>144</v>
      </c>
      <c r="J29" s="80"/>
      <c r="L29">
        <v>0.20672571087408201</v>
      </c>
      <c r="M29" t="s">
        <v>116</v>
      </c>
    </row>
    <row r="30" spans="1:17" x14ac:dyDescent="0.25">
      <c r="A30" s="79"/>
      <c r="B30" s="105"/>
      <c r="C30" s="106" t="s">
        <v>142</v>
      </c>
      <c r="D30" s="164"/>
      <c r="E30" s="144"/>
      <c r="F30" s="157" t="s">
        <v>118</v>
      </c>
      <c r="G30" s="157">
        <f>(D30/100000)*$L$29</f>
        <v>0</v>
      </c>
      <c r="H30" s="128">
        <f>(E30/100000)*$L$29</f>
        <v>0</v>
      </c>
      <c r="I30" s="57"/>
      <c r="J30" s="80"/>
      <c r="L30">
        <f>L29/133.689839572193</f>
        <v>1.5463083173381279E-3</v>
      </c>
      <c r="M30" t="s">
        <v>130</v>
      </c>
    </row>
    <row r="31" spans="1:17" x14ac:dyDescent="0.25">
      <c r="A31" s="79"/>
      <c r="B31" s="75"/>
      <c r="C31" s="126" t="s">
        <v>132</v>
      </c>
      <c r="D31" s="126"/>
      <c r="E31" s="102"/>
      <c r="F31" s="102"/>
      <c r="G31" s="102"/>
      <c r="H31" s="102"/>
      <c r="I31" s="102"/>
      <c r="J31" s="80"/>
    </row>
    <row r="32" spans="1:17" x14ac:dyDescent="0.25">
      <c r="A32" s="79"/>
      <c r="B32" s="75"/>
      <c r="C32" s="126" t="s">
        <v>207</v>
      </c>
      <c r="D32" s="126"/>
      <c r="E32" s="102"/>
      <c r="F32" s="102"/>
      <c r="G32" s="102"/>
      <c r="H32" s="102"/>
      <c r="I32" s="102"/>
      <c r="J32" s="80"/>
    </row>
    <row r="33" spans="1:15" ht="15.75" thickBot="1" x14ac:dyDescent="0.3">
      <c r="A33" s="81"/>
      <c r="B33" s="82"/>
      <c r="C33" s="127" t="s">
        <v>133</v>
      </c>
      <c r="D33" s="127"/>
      <c r="E33" s="82"/>
      <c r="F33" s="82"/>
      <c r="G33" s="82"/>
      <c r="H33" s="82"/>
      <c r="I33" s="82"/>
      <c r="J33" s="83"/>
    </row>
    <row r="35" spans="1:15" x14ac:dyDescent="0.25">
      <c r="K35" s="3"/>
      <c r="N35" s="3"/>
      <c r="O35" s="129"/>
    </row>
    <row r="36" spans="1:15" x14ac:dyDescent="0.25">
      <c r="A36" s="3"/>
      <c r="B36" s="3"/>
      <c r="C36" s="3"/>
      <c r="D36" s="3"/>
      <c r="E36" s="3"/>
      <c r="F36" s="3"/>
      <c r="G36" s="3"/>
      <c r="H36" s="3"/>
      <c r="I36" s="3"/>
      <c r="J36" s="3"/>
      <c r="K36" s="3"/>
      <c r="L36" s="3"/>
      <c r="M36" s="3"/>
      <c r="N36" s="3"/>
    </row>
    <row r="37" spans="1:15" s="3" customFormat="1" x14ac:dyDescent="0.25"/>
    <row r="38" spans="1:15" s="3" customFormat="1" x14ac:dyDescent="0.25"/>
    <row r="39" spans="1:15" s="3" customFormat="1" x14ac:dyDescent="0.25"/>
    <row r="40" spans="1:15" s="3" customFormat="1" x14ac:dyDescent="0.25"/>
    <row r="41" spans="1:15" s="3" customFormat="1" x14ac:dyDescent="0.25"/>
    <row r="42" spans="1:15" s="3" customFormat="1" x14ac:dyDescent="0.25"/>
    <row r="43" spans="1:15" s="3" customFormat="1" x14ac:dyDescent="0.25"/>
    <row r="44" spans="1:15" s="3" customFormat="1" x14ac:dyDescent="0.25"/>
    <row r="45" spans="1:15" s="3" customFormat="1" x14ac:dyDescent="0.25"/>
    <row r="46" spans="1:15" s="3" customFormat="1" x14ac:dyDescent="0.25"/>
    <row r="47" spans="1:15" s="3" customFormat="1" x14ac:dyDescent="0.25"/>
    <row r="48" spans="1:15"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row r="62" s="3" customFormat="1" x14ac:dyDescent="0.25"/>
    <row r="63" s="3" customFormat="1" x14ac:dyDescent="0.25"/>
    <row r="64" s="3" customFormat="1" x14ac:dyDescent="0.25"/>
    <row r="65" s="3" customFormat="1" x14ac:dyDescent="0.25"/>
    <row r="66" s="3" customFormat="1" x14ac:dyDescent="0.25"/>
    <row r="67" s="3" customFormat="1" x14ac:dyDescent="0.25"/>
    <row r="68" s="3" customFormat="1" x14ac:dyDescent="0.25"/>
    <row r="69" s="3" customFormat="1" x14ac:dyDescent="0.25"/>
    <row r="70" s="3" customFormat="1" x14ac:dyDescent="0.25"/>
    <row r="71" s="3" customFormat="1" x14ac:dyDescent="0.25"/>
    <row r="72" s="3" customFormat="1" x14ac:dyDescent="0.25"/>
    <row r="73" s="3" customFormat="1" x14ac:dyDescent="0.25"/>
    <row r="74" s="3" customFormat="1" x14ac:dyDescent="0.25"/>
    <row r="75" s="3" customFormat="1" x14ac:dyDescent="0.25"/>
    <row r="76" s="3" customFormat="1" x14ac:dyDescent="0.25"/>
    <row r="77" s="3" customFormat="1" x14ac:dyDescent="0.25"/>
    <row r="78" s="3" customFormat="1" x14ac:dyDescent="0.25"/>
    <row r="79" s="3" customFormat="1" x14ac:dyDescent="0.25"/>
    <row r="80" s="3" customFormat="1" x14ac:dyDescent="0.25"/>
    <row r="81" spans="1:14" s="3" customFormat="1" x14ac:dyDescent="0.25"/>
    <row r="82" spans="1:14" s="3" customFormat="1" x14ac:dyDescent="0.25"/>
    <row r="83" spans="1:14" s="3" customFormat="1" x14ac:dyDescent="0.25"/>
    <row r="84" spans="1:14" s="3" customFormat="1" x14ac:dyDescent="0.25">
      <c r="K84"/>
      <c r="N84"/>
    </row>
    <row r="85" spans="1:14" s="3" customFormat="1" x14ac:dyDescent="0.25">
      <c r="A85"/>
      <c r="B85"/>
      <c r="C85"/>
      <c r="D85"/>
      <c r="E85"/>
      <c r="F85"/>
      <c r="G85"/>
      <c r="H85"/>
      <c r="I85"/>
      <c r="J85"/>
      <c r="K85"/>
      <c r="L85"/>
      <c r="M85"/>
      <c r="N85"/>
    </row>
  </sheetData>
  <sheetProtection password="C931" sheet="1" objects="1" scenarios="1" selectLockedCells="1"/>
  <mergeCells count="13">
    <mergeCell ref="O4:P4"/>
    <mergeCell ref="C3:I3"/>
    <mergeCell ref="G29:H29"/>
    <mergeCell ref="B2:H2"/>
    <mergeCell ref="D6:E6"/>
    <mergeCell ref="D28:E28"/>
    <mergeCell ref="G6:H6"/>
    <mergeCell ref="G7:H7"/>
    <mergeCell ref="G18:H18"/>
    <mergeCell ref="G28:H28"/>
    <mergeCell ref="D24:E24"/>
    <mergeCell ref="G24:H24"/>
    <mergeCell ref="G25:H2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E9" sqref="E9"/>
    </sheetView>
  </sheetViews>
  <sheetFormatPr defaultRowHeight="15" x14ac:dyDescent="0.25"/>
  <cols>
    <col min="1" max="1" width="1.7109375" customWidth="1"/>
    <col min="2" max="2" width="3.140625" bestFit="1" customWidth="1"/>
    <col min="3" max="3" width="78.85546875" customWidth="1"/>
    <col min="4" max="4" width="15.7109375" bestFit="1" customWidth="1"/>
    <col min="5" max="5" width="21.85546875" bestFit="1" customWidth="1"/>
  </cols>
  <sheetData>
    <row r="1" spans="1:10" x14ac:dyDescent="0.25">
      <c r="A1" s="76"/>
      <c r="B1" s="77"/>
      <c r="C1" s="77"/>
      <c r="D1" s="77"/>
      <c r="E1" s="77"/>
      <c r="F1" s="77"/>
      <c r="G1" s="77"/>
      <c r="H1" s="77"/>
      <c r="I1" s="77"/>
      <c r="J1" s="78"/>
    </row>
    <row r="2" spans="1:10" x14ac:dyDescent="0.25">
      <c r="A2" s="79"/>
      <c r="B2" s="208" t="s">
        <v>30</v>
      </c>
      <c r="C2" s="208"/>
      <c r="D2" s="208"/>
      <c r="E2" s="208"/>
      <c r="F2" s="208"/>
      <c r="G2" s="208"/>
      <c r="H2" s="208"/>
      <c r="I2" s="208"/>
      <c r="J2" s="80"/>
    </row>
    <row r="3" spans="1:10" ht="284.25" customHeight="1" x14ac:dyDescent="0.25">
      <c r="A3" s="79"/>
      <c r="B3" s="74"/>
      <c r="C3" s="205" t="s">
        <v>218</v>
      </c>
      <c r="D3" s="205"/>
      <c r="E3" s="205"/>
      <c r="F3" s="205"/>
      <c r="G3" s="205"/>
      <c r="H3" s="205"/>
      <c r="I3" s="205"/>
      <c r="J3" s="80"/>
    </row>
    <row r="4" spans="1:10" x14ac:dyDescent="0.25">
      <c r="A4" s="79"/>
      <c r="B4" s="74"/>
      <c r="C4" s="74"/>
      <c r="D4" s="74"/>
      <c r="E4" s="74"/>
      <c r="F4" s="74"/>
      <c r="G4" s="74"/>
      <c r="H4" s="74"/>
      <c r="I4" s="74"/>
      <c r="J4" s="80"/>
    </row>
    <row r="5" spans="1:10" x14ac:dyDescent="0.25">
      <c r="A5" s="79"/>
      <c r="B5" s="74"/>
      <c r="C5" s="74"/>
      <c r="D5" s="74"/>
      <c r="E5" s="74"/>
      <c r="F5" s="74"/>
      <c r="G5" s="74"/>
      <c r="H5" s="74"/>
      <c r="I5" s="74"/>
      <c r="J5" s="80"/>
    </row>
    <row r="6" spans="1:10" x14ac:dyDescent="0.25">
      <c r="A6" s="79"/>
      <c r="B6" s="31"/>
      <c r="C6" s="32" t="s">
        <v>0</v>
      </c>
      <c r="D6" s="33" t="s">
        <v>8</v>
      </c>
      <c r="E6" s="34" t="s">
        <v>14</v>
      </c>
      <c r="F6" s="74"/>
      <c r="G6" s="74"/>
      <c r="H6" s="74"/>
      <c r="I6" s="74"/>
      <c r="J6" s="80"/>
    </row>
    <row r="7" spans="1:10" x14ac:dyDescent="0.25">
      <c r="A7" s="79"/>
      <c r="B7" s="13" t="s">
        <v>15</v>
      </c>
      <c r="C7" s="10" t="s">
        <v>17</v>
      </c>
      <c r="D7" s="11" t="s">
        <v>44</v>
      </c>
      <c r="E7" s="35" t="s">
        <v>19</v>
      </c>
      <c r="F7" s="74"/>
      <c r="G7" s="74"/>
      <c r="H7" s="74"/>
      <c r="I7" s="74"/>
      <c r="J7" s="80"/>
    </row>
    <row r="8" spans="1:10" x14ac:dyDescent="0.25">
      <c r="A8" s="79"/>
      <c r="B8" s="13"/>
      <c r="C8" s="45" t="s">
        <v>42</v>
      </c>
      <c r="D8" s="16"/>
      <c r="E8" s="36"/>
      <c r="F8" s="74"/>
      <c r="G8" s="74"/>
      <c r="H8" s="74"/>
      <c r="I8" s="74"/>
      <c r="J8" s="80"/>
    </row>
    <row r="9" spans="1:10" x14ac:dyDescent="0.25">
      <c r="A9" s="79"/>
      <c r="B9" s="13"/>
      <c r="C9" s="22" t="s">
        <v>34</v>
      </c>
      <c r="D9" s="84"/>
      <c r="E9" s="99"/>
      <c r="F9" s="74"/>
      <c r="G9" s="74"/>
      <c r="H9" s="74"/>
      <c r="I9" s="74"/>
      <c r="J9" s="80"/>
    </row>
    <row r="10" spans="1:10" x14ac:dyDescent="0.25">
      <c r="A10" s="79"/>
      <c r="B10" s="13"/>
      <c r="C10" s="22" t="s">
        <v>35</v>
      </c>
      <c r="D10" s="38"/>
      <c r="E10" s="99"/>
      <c r="F10" s="74"/>
      <c r="G10" s="74"/>
      <c r="H10" s="74"/>
      <c r="I10" s="74"/>
      <c r="J10" s="80"/>
    </row>
    <row r="11" spans="1:10" x14ac:dyDescent="0.25">
      <c r="A11" s="79"/>
      <c r="B11" s="13"/>
      <c r="C11" s="22" t="s">
        <v>36</v>
      </c>
      <c r="D11" s="39"/>
      <c r="E11" s="99"/>
      <c r="F11" s="74"/>
      <c r="G11" s="74"/>
      <c r="H11" s="74"/>
      <c r="I11" s="74"/>
      <c r="J11" s="80"/>
    </row>
    <row r="12" spans="1:10" x14ac:dyDescent="0.25">
      <c r="A12" s="79"/>
      <c r="B12" s="13"/>
      <c r="C12" s="22" t="s">
        <v>37</v>
      </c>
      <c r="D12" s="40"/>
      <c r="E12" s="99"/>
      <c r="F12" s="74"/>
      <c r="G12" s="74"/>
      <c r="H12" s="74"/>
      <c r="I12" s="74"/>
      <c r="J12" s="80"/>
    </row>
    <row r="13" spans="1:10" x14ac:dyDescent="0.25">
      <c r="A13" s="79"/>
      <c r="B13" s="13"/>
      <c r="C13" s="22" t="s">
        <v>38</v>
      </c>
      <c r="D13" s="41"/>
      <c r="E13" s="99"/>
      <c r="F13" s="74"/>
      <c r="G13" s="74"/>
      <c r="H13" s="74"/>
      <c r="I13" s="74"/>
      <c r="J13" s="80"/>
    </row>
    <row r="14" spans="1:10" x14ac:dyDescent="0.25">
      <c r="A14" s="79"/>
      <c r="B14" s="13"/>
      <c r="C14" s="22" t="s">
        <v>39</v>
      </c>
      <c r="D14" s="42"/>
      <c r="E14" s="99"/>
      <c r="F14" s="74"/>
      <c r="G14" s="74"/>
      <c r="H14" s="74"/>
      <c r="I14" s="74"/>
      <c r="J14" s="80"/>
    </row>
    <row r="15" spans="1:10" x14ac:dyDescent="0.25">
      <c r="A15" s="79"/>
      <c r="B15" s="13"/>
      <c r="C15" s="22" t="s">
        <v>40</v>
      </c>
      <c r="D15" s="43"/>
      <c r="E15" s="99"/>
      <c r="F15" s="74"/>
      <c r="G15" s="74"/>
      <c r="H15" s="74"/>
      <c r="I15" s="74"/>
      <c r="J15" s="80"/>
    </row>
    <row r="16" spans="1:10" x14ac:dyDescent="0.25">
      <c r="A16" s="79"/>
      <c r="B16" s="13"/>
      <c r="C16" s="22" t="s">
        <v>41</v>
      </c>
      <c r="D16" s="44"/>
      <c r="E16" s="99"/>
      <c r="F16" s="74"/>
      <c r="G16" s="74"/>
      <c r="H16" s="74"/>
      <c r="I16" s="74"/>
      <c r="J16" s="80"/>
    </row>
    <row r="17" spans="1:10" x14ac:dyDescent="0.25">
      <c r="A17" s="79"/>
      <c r="B17" s="13" t="s">
        <v>16</v>
      </c>
      <c r="C17" s="10" t="s">
        <v>18</v>
      </c>
      <c r="D17" s="11" t="s">
        <v>45</v>
      </c>
      <c r="E17" s="35" t="s">
        <v>20</v>
      </c>
      <c r="F17" s="74"/>
      <c r="G17" s="74"/>
      <c r="H17" s="74"/>
      <c r="I17" s="74"/>
      <c r="J17" s="80"/>
    </row>
    <row r="18" spans="1:10" x14ac:dyDescent="0.25">
      <c r="A18" s="79"/>
      <c r="B18" s="13"/>
      <c r="C18" s="45" t="s">
        <v>43</v>
      </c>
      <c r="D18" s="16"/>
      <c r="E18" s="36"/>
      <c r="F18" s="74"/>
      <c r="G18" s="74"/>
      <c r="H18" s="74"/>
      <c r="I18" s="74"/>
      <c r="J18" s="80"/>
    </row>
    <row r="19" spans="1:10" x14ac:dyDescent="0.25">
      <c r="A19" s="79"/>
      <c r="B19" s="13"/>
      <c r="C19" s="22" t="s">
        <v>52</v>
      </c>
      <c r="D19" s="84"/>
      <c r="E19" s="99"/>
      <c r="F19" s="74"/>
      <c r="G19" s="74"/>
      <c r="H19" s="74"/>
      <c r="I19" s="74"/>
      <c r="J19" s="80"/>
    </row>
    <row r="20" spans="1:10" x14ac:dyDescent="0.25">
      <c r="A20" s="79"/>
      <c r="B20" s="13"/>
      <c r="C20" s="22" t="s">
        <v>46</v>
      </c>
      <c r="D20" s="38"/>
      <c r="E20" s="99"/>
      <c r="F20" s="74"/>
      <c r="G20" s="74"/>
      <c r="H20" s="74"/>
      <c r="I20" s="74"/>
      <c r="J20" s="80"/>
    </row>
    <row r="21" spans="1:10" x14ac:dyDescent="0.25">
      <c r="A21" s="79"/>
      <c r="B21" s="13"/>
      <c r="C21" s="22" t="s">
        <v>47</v>
      </c>
      <c r="D21" s="39"/>
      <c r="E21" s="99"/>
      <c r="F21" s="74"/>
      <c r="G21" s="74"/>
      <c r="H21" s="74"/>
      <c r="I21" s="74"/>
      <c r="J21" s="80"/>
    </row>
    <row r="22" spans="1:10" x14ac:dyDescent="0.25">
      <c r="A22" s="79"/>
      <c r="B22" s="13"/>
      <c r="C22" s="22" t="s">
        <v>48</v>
      </c>
      <c r="D22" s="40"/>
      <c r="E22" s="99"/>
      <c r="F22" s="74"/>
      <c r="G22" s="74"/>
      <c r="H22" s="74"/>
      <c r="I22" s="74"/>
      <c r="J22" s="80"/>
    </row>
    <row r="23" spans="1:10" x14ac:dyDescent="0.25">
      <c r="A23" s="79"/>
      <c r="B23" s="13"/>
      <c r="C23" s="22" t="s">
        <v>49</v>
      </c>
      <c r="D23" s="41"/>
      <c r="E23" s="99"/>
      <c r="F23" s="74"/>
      <c r="G23" s="74"/>
      <c r="H23" s="74"/>
      <c r="I23" s="74"/>
      <c r="J23" s="80"/>
    </row>
    <row r="24" spans="1:10" x14ac:dyDescent="0.25">
      <c r="A24" s="79"/>
      <c r="B24" s="13"/>
      <c r="C24" s="22" t="s">
        <v>50</v>
      </c>
      <c r="D24" s="42"/>
      <c r="E24" s="99"/>
      <c r="F24" s="74"/>
      <c r="G24" s="74"/>
      <c r="H24" s="74"/>
      <c r="I24" s="74"/>
      <c r="J24" s="80"/>
    </row>
    <row r="25" spans="1:10" x14ac:dyDescent="0.25">
      <c r="A25" s="79"/>
      <c r="B25" s="7"/>
      <c r="C25" s="21" t="s">
        <v>51</v>
      </c>
      <c r="D25" s="46"/>
      <c r="E25" s="100"/>
      <c r="F25" s="74"/>
      <c r="G25" s="74"/>
      <c r="H25" s="74"/>
      <c r="I25" s="74"/>
      <c r="J25" s="80"/>
    </row>
    <row r="26" spans="1:10" x14ac:dyDescent="0.25">
      <c r="A26" s="79"/>
      <c r="B26" s="75"/>
      <c r="C26" s="74"/>
      <c r="D26" s="74"/>
      <c r="E26" s="74"/>
      <c r="F26" s="74"/>
      <c r="G26" s="74"/>
      <c r="H26" s="74"/>
      <c r="I26" s="74"/>
      <c r="J26" s="80"/>
    </row>
    <row r="27" spans="1:10" ht="15.75" thickBot="1" x14ac:dyDescent="0.3">
      <c r="A27" s="81"/>
      <c r="B27" s="82"/>
      <c r="C27" s="82"/>
      <c r="D27" s="82"/>
      <c r="E27" s="82"/>
      <c r="F27" s="82"/>
      <c r="G27" s="82"/>
      <c r="H27" s="82"/>
      <c r="I27" s="82"/>
      <c r="J27" s="83"/>
    </row>
  </sheetData>
  <sheetProtection password="C931" sheet="1" objects="1" scenarios="1" selectLockedCells="1"/>
  <mergeCells count="2">
    <mergeCell ref="B2:I2"/>
    <mergeCell ref="C3:I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workbookViewId="0">
      <selection activeCell="D8" sqref="D8"/>
    </sheetView>
  </sheetViews>
  <sheetFormatPr defaultRowHeight="15" x14ac:dyDescent="0.25"/>
  <cols>
    <col min="1" max="1" width="1.7109375" customWidth="1"/>
    <col min="2" max="2" width="3.140625" bestFit="1" customWidth="1"/>
    <col min="3" max="3" width="63.140625" customWidth="1"/>
    <col min="4" max="4" width="16" customWidth="1"/>
    <col min="6" max="6" width="9.140625" customWidth="1"/>
  </cols>
  <sheetData>
    <row r="1" spans="1:16" x14ac:dyDescent="0.25">
      <c r="A1" s="76"/>
      <c r="B1" s="77"/>
      <c r="C1" s="77"/>
      <c r="D1" s="77"/>
      <c r="E1" s="78"/>
      <c r="G1" s="112"/>
      <c r="H1" s="112"/>
      <c r="I1" s="112"/>
      <c r="J1" s="112"/>
      <c r="K1" s="112"/>
      <c r="L1" s="112"/>
      <c r="M1" s="112"/>
      <c r="N1" s="112"/>
      <c r="O1" s="112"/>
      <c r="P1" s="112"/>
    </row>
    <row r="2" spans="1:16" x14ac:dyDescent="0.25">
      <c r="A2" s="79"/>
      <c r="B2" s="208" t="s">
        <v>30</v>
      </c>
      <c r="C2" s="208"/>
      <c r="D2" s="208"/>
      <c r="E2" s="80"/>
      <c r="G2" s="110"/>
      <c r="H2" s="110"/>
      <c r="I2" s="110"/>
      <c r="J2" s="110"/>
      <c r="K2" s="110"/>
      <c r="L2" s="110"/>
      <c r="M2" s="110"/>
      <c r="N2" s="110"/>
      <c r="O2" s="110"/>
      <c r="P2" s="110"/>
    </row>
    <row r="3" spans="1:16" ht="30" customHeight="1" x14ac:dyDescent="0.25">
      <c r="A3" s="79"/>
      <c r="B3" s="74"/>
      <c r="C3" s="205" t="s">
        <v>216</v>
      </c>
      <c r="D3" s="221"/>
      <c r="E3" s="80"/>
      <c r="G3" s="111"/>
      <c r="H3" s="111"/>
      <c r="I3" s="111"/>
      <c r="J3" s="111"/>
      <c r="K3" s="111"/>
      <c r="L3" s="111"/>
      <c r="M3" s="111"/>
      <c r="N3" s="111"/>
      <c r="O3" s="111"/>
      <c r="P3" s="111"/>
    </row>
    <row r="4" spans="1:16" x14ac:dyDescent="0.25">
      <c r="A4" s="79"/>
      <c r="B4" s="74"/>
      <c r="C4" s="74"/>
      <c r="D4" s="74"/>
      <c r="E4" s="80"/>
    </row>
    <row r="5" spans="1:16" x14ac:dyDescent="0.25">
      <c r="A5" s="79"/>
      <c r="B5" s="75"/>
      <c r="C5" s="102"/>
      <c r="D5" s="102"/>
      <c r="E5" s="80"/>
    </row>
    <row r="6" spans="1:16" x14ac:dyDescent="0.25">
      <c r="A6" s="79"/>
      <c r="B6" s="120"/>
      <c r="C6" s="121" t="s">
        <v>111</v>
      </c>
      <c r="D6" s="122" t="s">
        <v>8</v>
      </c>
      <c r="E6" s="80"/>
    </row>
    <row r="7" spans="1:16" x14ac:dyDescent="0.25">
      <c r="A7" s="79"/>
      <c r="B7" s="6">
        <v>1</v>
      </c>
      <c r="C7" s="123" t="s">
        <v>138</v>
      </c>
      <c r="D7" s="124" t="s">
        <v>6</v>
      </c>
      <c r="E7" s="80"/>
    </row>
    <row r="8" spans="1:16" x14ac:dyDescent="0.25">
      <c r="A8" s="79"/>
      <c r="B8" s="7"/>
      <c r="C8" s="21" t="s">
        <v>143</v>
      </c>
      <c r="D8" s="136"/>
      <c r="E8" s="80"/>
    </row>
    <row r="9" spans="1:16" x14ac:dyDescent="0.25">
      <c r="A9" s="79"/>
      <c r="B9" s="75"/>
      <c r="C9" s="102"/>
      <c r="D9" s="102"/>
      <c r="E9" s="80"/>
    </row>
    <row r="10" spans="1:16" ht="15.75" thickBot="1" x14ac:dyDescent="0.3">
      <c r="A10" s="81"/>
      <c r="B10" s="82"/>
      <c r="C10" s="82"/>
      <c r="D10" s="82"/>
      <c r="E10" s="83"/>
    </row>
    <row r="13" spans="1:16" s="3" customFormat="1" x14ac:dyDescent="0.25"/>
    <row r="14" spans="1:16" s="3" customFormat="1" x14ac:dyDescent="0.25"/>
    <row r="15" spans="1:16" s="3" customFormat="1" x14ac:dyDescent="0.25"/>
    <row r="16" spans="1:16" s="3" customFormat="1" x14ac:dyDescent="0.25"/>
    <row r="17" s="3" customFormat="1" x14ac:dyDescent="0.25"/>
    <row r="18" s="3" customFormat="1" x14ac:dyDescent="0.25"/>
    <row r="19" s="3" customFormat="1" x14ac:dyDescent="0.25"/>
    <row r="20" s="3" customFormat="1" x14ac:dyDescent="0.25"/>
    <row r="21" s="3" customFormat="1" x14ac:dyDescent="0.25"/>
    <row r="22" s="3" customFormat="1" x14ac:dyDescent="0.25"/>
    <row r="23" s="3" customFormat="1" x14ac:dyDescent="0.25"/>
    <row r="24" s="3" customFormat="1" x14ac:dyDescent="0.25"/>
    <row r="25" s="3" customFormat="1" x14ac:dyDescent="0.25"/>
    <row r="26" s="3" customFormat="1" x14ac:dyDescent="0.25"/>
    <row r="27" s="3" customFormat="1" x14ac:dyDescent="0.25"/>
    <row r="28" s="3" customFormat="1" x14ac:dyDescent="0.25"/>
    <row r="29" s="3" customFormat="1" x14ac:dyDescent="0.25"/>
    <row r="30" s="3" customFormat="1" x14ac:dyDescent="0.25"/>
    <row r="31" s="3" customFormat="1" x14ac:dyDescent="0.25"/>
    <row r="32" s="3" customFormat="1" x14ac:dyDescent="0.25"/>
    <row r="33" s="3" customFormat="1" x14ac:dyDescent="0.25"/>
    <row r="34" s="3" customFormat="1" x14ac:dyDescent="0.25"/>
    <row r="35" s="3" customFormat="1" x14ac:dyDescent="0.25"/>
    <row r="36" s="3" customFormat="1" x14ac:dyDescent="0.25"/>
    <row r="37" s="3" customFormat="1" x14ac:dyDescent="0.25"/>
    <row r="38" s="3" customFormat="1" x14ac:dyDescent="0.25"/>
    <row r="39" s="3" customFormat="1" x14ac:dyDescent="0.25"/>
    <row r="40" s="3" customFormat="1" x14ac:dyDescent="0.25"/>
    <row r="41" s="3" customFormat="1" x14ac:dyDescent="0.25"/>
    <row r="42" s="3" customFormat="1" x14ac:dyDescent="0.25"/>
    <row r="43" s="3" customFormat="1" x14ac:dyDescent="0.25"/>
    <row r="44" s="3" customFormat="1" x14ac:dyDescent="0.25"/>
    <row r="45" s="3" customFormat="1" x14ac:dyDescent="0.25"/>
    <row r="46" s="3" customFormat="1" x14ac:dyDescent="0.25"/>
    <row r="47" s="3" customFormat="1" x14ac:dyDescent="0.25"/>
    <row r="48" s="3" customFormat="1" x14ac:dyDescent="0.25"/>
    <row r="49" s="3" customFormat="1" x14ac:dyDescent="0.25"/>
    <row r="50" s="3" customFormat="1" x14ac:dyDescent="0.25"/>
    <row r="51" s="3" customFormat="1" x14ac:dyDescent="0.25"/>
    <row r="52" s="3" customFormat="1" x14ac:dyDescent="0.25"/>
    <row r="53" s="3" customFormat="1" x14ac:dyDescent="0.25"/>
    <row r="54" s="3" customFormat="1" x14ac:dyDescent="0.25"/>
    <row r="55" s="3" customFormat="1" x14ac:dyDescent="0.25"/>
    <row r="56" s="3" customFormat="1" x14ac:dyDescent="0.25"/>
    <row r="57" s="3" customFormat="1" x14ac:dyDescent="0.25"/>
    <row r="58" s="3" customFormat="1" x14ac:dyDescent="0.25"/>
    <row r="59" s="3" customFormat="1" x14ac:dyDescent="0.25"/>
    <row r="60" s="3" customFormat="1" x14ac:dyDescent="0.25"/>
    <row r="61" s="3" customFormat="1" x14ac:dyDescent="0.25"/>
  </sheetData>
  <sheetProtection password="C931" sheet="1" objects="1" scenarios="1" selectLockedCells="1"/>
  <mergeCells count="2">
    <mergeCell ref="C3:D3"/>
    <mergeCell ref="B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8" sqref="E8"/>
    </sheetView>
  </sheetViews>
  <sheetFormatPr defaultRowHeight="15" x14ac:dyDescent="0.25"/>
  <cols>
    <col min="1" max="1" width="1.7109375" customWidth="1"/>
    <col min="2" max="2" width="3.140625" bestFit="1" customWidth="1"/>
    <col min="3" max="3" width="63.140625" customWidth="1"/>
    <col min="4" max="4" width="16.28515625" bestFit="1" customWidth="1"/>
    <col min="5" max="5" width="21.85546875" bestFit="1" customWidth="1"/>
  </cols>
  <sheetData>
    <row r="1" spans="1:6" x14ac:dyDescent="0.25">
      <c r="A1" s="76"/>
      <c r="B1" s="77"/>
      <c r="C1" s="77"/>
      <c r="D1" s="77"/>
      <c r="E1" s="77"/>
      <c r="F1" s="78"/>
    </row>
    <row r="2" spans="1:6" x14ac:dyDescent="0.25">
      <c r="A2" s="79"/>
      <c r="B2" s="208" t="s">
        <v>30</v>
      </c>
      <c r="C2" s="208"/>
      <c r="D2" s="208"/>
      <c r="E2" s="208"/>
      <c r="F2" s="80"/>
    </row>
    <row r="3" spans="1:6" ht="33" customHeight="1" x14ac:dyDescent="0.25">
      <c r="A3" s="79"/>
      <c r="B3" s="74"/>
      <c r="C3" s="205" t="s">
        <v>72</v>
      </c>
      <c r="D3" s="205"/>
      <c r="E3" s="205"/>
      <c r="F3" s="80"/>
    </row>
    <row r="4" spans="1:6" x14ac:dyDescent="0.25">
      <c r="A4" s="79"/>
      <c r="B4" s="74"/>
      <c r="C4" s="74"/>
      <c r="D4" s="74"/>
      <c r="E4" s="74"/>
      <c r="F4" s="80"/>
    </row>
    <row r="5" spans="1:6" x14ac:dyDescent="0.25">
      <c r="A5" s="79"/>
      <c r="B5" s="74"/>
      <c r="C5" s="74"/>
      <c r="D5" s="74"/>
      <c r="E5" s="74"/>
      <c r="F5" s="80"/>
    </row>
    <row r="6" spans="1:6" x14ac:dyDescent="0.25">
      <c r="A6" s="79"/>
      <c r="B6" s="31"/>
      <c r="C6" s="32" t="s">
        <v>0</v>
      </c>
      <c r="D6" s="33" t="s">
        <v>8</v>
      </c>
      <c r="E6" s="34" t="s">
        <v>14</v>
      </c>
      <c r="F6" s="80"/>
    </row>
    <row r="7" spans="1:6" x14ac:dyDescent="0.25">
      <c r="A7" s="79"/>
      <c r="B7" s="6">
        <v>2</v>
      </c>
      <c r="C7" s="1" t="s">
        <v>1</v>
      </c>
      <c r="D7" s="1" t="s">
        <v>7</v>
      </c>
      <c r="E7" s="35" t="s">
        <v>10</v>
      </c>
      <c r="F7" s="80"/>
    </row>
    <row r="8" spans="1:6" x14ac:dyDescent="0.25">
      <c r="A8" s="79"/>
      <c r="B8" s="7"/>
      <c r="C8" s="21" t="s">
        <v>26</v>
      </c>
      <c r="D8" s="58"/>
      <c r="E8" s="57"/>
      <c r="F8" s="80"/>
    </row>
    <row r="9" spans="1:6" x14ac:dyDescent="0.25">
      <c r="A9" s="79"/>
      <c r="B9" s="75"/>
      <c r="C9" s="74"/>
      <c r="D9" s="74"/>
      <c r="E9" s="74"/>
      <c r="F9" s="80"/>
    </row>
    <row r="10" spans="1:6" ht="15.75" thickBot="1" x14ac:dyDescent="0.3">
      <c r="A10" s="81"/>
      <c r="B10" s="82"/>
      <c r="C10" s="82"/>
      <c r="D10" s="82"/>
      <c r="E10" s="82"/>
      <c r="F10" s="83"/>
    </row>
  </sheetData>
  <sheetProtection password="C931" sheet="1" objects="1" scenarios="1" selectLockedCells="1"/>
  <mergeCells count="2">
    <mergeCell ref="B2:E2"/>
    <mergeCell ref="C3:E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8" sqref="D8"/>
    </sheetView>
  </sheetViews>
  <sheetFormatPr defaultRowHeight="15" x14ac:dyDescent="0.25"/>
  <cols>
    <col min="1" max="1" width="1.7109375" customWidth="1"/>
    <col min="2" max="2" width="3.140625" bestFit="1" customWidth="1"/>
    <col min="3" max="3" width="63.140625" customWidth="1"/>
    <col min="4" max="4" width="15.7109375" bestFit="1" customWidth="1"/>
  </cols>
  <sheetData>
    <row r="1" spans="1:5" x14ac:dyDescent="0.25">
      <c r="A1" s="76"/>
      <c r="B1" s="77"/>
      <c r="C1" s="77"/>
      <c r="D1" s="77"/>
      <c r="E1" s="78"/>
    </row>
    <row r="2" spans="1:5" x14ac:dyDescent="0.25">
      <c r="A2" s="79"/>
      <c r="B2" s="208" t="s">
        <v>30</v>
      </c>
      <c r="C2" s="208"/>
      <c r="D2" s="208"/>
      <c r="E2" s="80"/>
    </row>
    <row r="3" spans="1:5" ht="30.75" customHeight="1" x14ac:dyDescent="0.25">
      <c r="A3" s="79"/>
      <c r="B3" s="74"/>
      <c r="C3" s="205" t="s">
        <v>71</v>
      </c>
      <c r="D3" s="205"/>
      <c r="E3" s="80"/>
    </row>
    <row r="4" spans="1:5" x14ac:dyDescent="0.25">
      <c r="A4" s="79"/>
      <c r="B4" s="74"/>
      <c r="C4" s="74"/>
      <c r="D4" s="74"/>
      <c r="E4" s="80"/>
    </row>
    <row r="5" spans="1:5" x14ac:dyDescent="0.25">
      <c r="A5" s="79"/>
      <c r="B5" s="74"/>
      <c r="C5" s="74"/>
      <c r="D5" s="74"/>
      <c r="E5" s="80"/>
    </row>
    <row r="6" spans="1:5" x14ac:dyDescent="0.25">
      <c r="A6" s="79"/>
      <c r="B6" s="31"/>
      <c r="C6" s="32" t="s">
        <v>0</v>
      </c>
      <c r="D6" s="33" t="s">
        <v>8</v>
      </c>
      <c r="E6" s="80"/>
    </row>
    <row r="7" spans="1:5" x14ac:dyDescent="0.25">
      <c r="A7" s="79"/>
      <c r="B7" s="6">
        <v>3</v>
      </c>
      <c r="C7" s="1" t="s">
        <v>2</v>
      </c>
      <c r="D7" s="2" t="s">
        <v>27</v>
      </c>
      <c r="E7" s="80"/>
    </row>
    <row r="8" spans="1:5" x14ac:dyDescent="0.25">
      <c r="A8" s="79"/>
      <c r="B8" s="7"/>
      <c r="C8" s="21" t="s">
        <v>28</v>
      </c>
      <c r="D8" s="55"/>
      <c r="E8" s="80"/>
    </row>
    <row r="9" spans="1:5" x14ac:dyDescent="0.25">
      <c r="A9" s="79"/>
      <c r="B9" s="75"/>
      <c r="C9" s="74"/>
      <c r="D9" s="74"/>
      <c r="E9" s="80"/>
    </row>
    <row r="10" spans="1:5" ht="15.75" thickBot="1" x14ac:dyDescent="0.3">
      <c r="A10" s="81"/>
      <c r="B10" s="82"/>
      <c r="C10" s="82"/>
      <c r="D10" s="82"/>
      <c r="E10" s="83"/>
    </row>
  </sheetData>
  <sheetProtection password="C931" sheet="1" objects="1" scenarios="1" selectLockedCells="1"/>
  <mergeCells count="2">
    <mergeCell ref="B2:D2"/>
    <mergeCell ref="C3:D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D8" sqref="D8"/>
    </sheetView>
  </sheetViews>
  <sheetFormatPr defaultRowHeight="15" x14ac:dyDescent="0.25"/>
  <cols>
    <col min="1" max="1" width="1.7109375" customWidth="1"/>
    <col min="2" max="2" width="3.140625" bestFit="1" customWidth="1"/>
    <col min="3" max="3" width="63.140625" customWidth="1"/>
    <col min="4" max="4" width="16.28515625" bestFit="1" customWidth="1"/>
  </cols>
  <sheetData>
    <row r="1" spans="1:5" x14ac:dyDescent="0.25">
      <c r="A1" s="76"/>
      <c r="B1" s="77"/>
      <c r="C1" s="77"/>
      <c r="D1" s="77"/>
      <c r="E1" s="78"/>
    </row>
    <row r="2" spans="1:5" x14ac:dyDescent="0.25">
      <c r="A2" s="79"/>
      <c r="B2" s="222" t="s">
        <v>30</v>
      </c>
      <c r="C2" s="222"/>
      <c r="D2" s="222"/>
      <c r="E2" s="80"/>
    </row>
    <row r="3" spans="1:5" ht="30" customHeight="1" x14ac:dyDescent="0.25">
      <c r="A3" s="79"/>
      <c r="B3" s="74"/>
      <c r="C3" s="205" t="s">
        <v>70</v>
      </c>
      <c r="D3" s="205"/>
      <c r="E3" s="80"/>
    </row>
    <row r="4" spans="1:5" x14ac:dyDescent="0.25">
      <c r="A4" s="79"/>
      <c r="B4" s="74"/>
      <c r="C4" s="74"/>
      <c r="D4" s="74"/>
      <c r="E4" s="80"/>
    </row>
    <row r="5" spans="1:5" x14ac:dyDescent="0.25">
      <c r="A5" s="79"/>
      <c r="B5" s="74"/>
      <c r="C5" s="74"/>
      <c r="D5" s="74"/>
      <c r="E5" s="80"/>
    </row>
    <row r="6" spans="1:5" x14ac:dyDescent="0.25">
      <c r="A6" s="79"/>
      <c r="B6" s="31"/>
      <c r="C6" s="32" t="s">
        <v>0</v>
      </c>
      <c r="D6" s="33" t="s">
        <v>8</v>
      </c>
      <c r="E6" s="80"/>
    </row>
    <row r="7" spans="1:5" x14ac:dyDescent="0.25">
      <c r="A7" s="79"/>
      <c r="B7" s="6">
        <v>6</v>
      </c>
      <c r="C7" s="1" t="s">
        <v>3</v>
      </c>
      <c r="D7" s="2" t="s">
        <v>21</v>
      </c>
      <c r="E7" s="80"/>
    </row>
    <row r="8" spans="1:5" x14ac:dyDescent="0.25">
      <c r="A8" s="79"/>
      <c r="B8" s="7"/>
      <c r="C8" s="21" t="s">
        <v>32</v>
      </c>
      <c r="D8" s="55"/>
      <c r="E8" s="80"/>
    </row>
    <row r="9" spans="1:5" x14ac:dyDescent="0.25">
      <c r="A9" s="79"/>
      <c r="B9" s="75"/>
      <c r="C9" s="74"/>
      <c r="D9" s="74"/>
      <c r="E9" s="80"/>
    </row>
    <row r="10" spans="1:5" ht="15.75" thickBot="1" x14ac:dyDescent="0.3">
      <c r="A10" s="81"/>
      <c r="B10" s="82"/>
      <c r="C10" s="82"/>
      <c r="D10" s="82"/>
      <c r="E10" s="83"/>
    </row>
  </sheetData>
  <sheetProtection password="C931" sheet="1" objects="1" scenarios="1" selectLockedCells="1"/>
  <mergeCells count="2">
    <mergeCell ref="B2:D2"/>
    <mergeCell ref="C3:D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4" zoomScale="90" zoomScaleNormal="90" workbookViewId="0">
      <selection activeCell="E36" sqref="E36"/>
    </sheetView>
  </sheetViews>
  <sheetFormatPr defaultRowHeight="15" x14ac:dyDescent="0.25"/>
  <cols>
    <col min="1" max="1" width="1.7109375" customWidth="1"/>
    <col min="2" max="2" width="3.140625" bestFit="1" customWidth="1"/>
    <col min="3" max="3" width="65.5703125" customWidth="1"/>
    <col min="4" max="4" width="12.7109375" customWidth="1"/>
    <col min="5" max="5" width="20.85546875" customWidth="1"/>
    <col min="7" max="8" width="34.42578125" customWidth="1"/>
  </cols>
  <sheetData>
    <row r="1" spans="1:9" x14ac:dyDescent="0.25">
      <c r="A1" s="76"/>
      <c r="B1" s="77"/>
      <c r="C1" s="77"/>
      <c r="D1" s="77"/>
      <c r="E1" s="77"/>
      <c r="F1" s="77"/>
      <c r="G1" s="77"/>
      <c r="H1" s="77"/>
      <c r="I1" s="78"/>
    </row>
    <row r="2" spans="1:9" x14ac:dyDescent="0.25">
      <c r="A2" s="79"/>
      <c r="B2" s="223" t="s">
        <v>30</v>
      </c>
      <c r="C2" s="223"/>
      <c r="D2" s="223"/>
      <c r="E2" s="223"/>
      <c r="F2" s="74"/>
      <c r="G2" s="74"/>
      <c r="H2" s="74"/>
      <c r="I2" s="80"/>
    </row>
    <row r="3" spans="1:9" ht="153" customHeight="1" x14ac:dyDescent="0.25">
      <c r="A3" s="79"/>
      <c r="B3" s="74"/>
      <c r="C3" s="205" t="s">
        <v>149</v>
      </c>
      <c r="D3" s="205"/>
      <c r="E3" s="205"/>
      <c r="F3" s="74"/>
      <c r="G3" s="74"/>
      <c r="H3" s="74"/>
      <c r="I3" s="80"/>
    </row>
    <row r="4" spans="1:9" x14ac:dyDescent="0.25">
      <c r="A4" s="79"/>
      <c r="B4" s="74"/>
      <c r="C4" s="74"/>
      <c r="D4" s="74"/>
      <c r="E4" s="74"/>
      <c r="F4" s="74"/>
      <c r="G4" s="74"/>
      <c r="H4" s="74"/>
      <c r="I4" s="80"/>
    </row>
    <row r="5" spans="1:9" x14ac:dyDescent="0.25">
      <c r="A5" s="79"/>
      <c r="B5" s="74"/>
      <c r="C5" s="74"/>
      <c r="D5" s="74"/>
      <c r="E5" s="74"/>
      <c r="F5" s="74"/>
      <c r="G5" s="74"/>
      <c r="H5" s="74"/>
      <c r="I5" s="80"/>
    </row>
    <row r="6" spans="1:9" x14ac:dyDescent="0.25">
      <c r="A6" s="79"/>
      <c r="B6" s="86"/>
      <c r="C6" s="85" t="s">
        <v>0</v>
      </c>
      <c r="D6" s="85" t="s">
        <v>8</v>
      </c>
      <c r="E6" s="34" t="s">
        <v>14</v>
      </c>
      <c r="F6" s="74"/>
      <c r="G6" s="224" t="s">
        <v>150</v>
      </c>
      <c r="H6" s="225"/>
      <c r="I6" s="80"/>
    </row>
    <row r="7" spans="1:9" x14ac:dyDescent="0.25">
      <c r="A7" s="79"/>
      <c r="B7" s="47">
        <v>7</v>
      </c>
      <c r="C7" s="48" t="s">
        <v>4</v>
      </c>
      <c r="D7" s="48" t="s">
        <v>22</v>
      </c>
      <c r="E7" s="35" t="s">
        <v>23</v>
      </c>
      <c r="F7" s="74"/>
      <c r="G7" s="186" t="s">
        <v>151</v>
      </c>
      <c r="H7" s="154" t="s">
        <v>152</v>
      </c>
      <c r="I7" s="80"/>
    </row>
    <row r="8" spans="1:9" x14ac:dyDescent="0.25">
      <c r="A8" s="79"/>
      <c r="B8" s="47"/>
      <c r="C8" s="50" t="s">
        <v>148</v>
      </c>
      <c r="D8" s="49"/>
      <c r="E8" s="36"/>
      <c r="F8" s="74"/>
      <c r="G8" s="187"/>
      <c r="H8" s="188"/>
      <c r="I8" s="80"/>
    </row>
    <row r="9" spans="1:9" x14ac:dyDescent="0.25">
      <c r="A9" s="79"/>
      <c r="B9" s="47"/>
      <c r="C9" s="96"/>
      <c r="D9" s="96"/>
      <c r="E9" s="56"/>
      <c r="F9" s="74"/>
      <c r="G9" s="187" t="s">
        <v>64</v>
      </c>
      <c r="H9" s="189" t="s">
        <v>197</v>
      </c>
      <c r="I9" s="80"/>
    </row>
    <row r="10" spans="1:9" x14ac:dyDescent="0.25">
      <c r="A10" s="79"/>
      <c r="B10" s="47"/>
      <c r="C10" s="96"/>
      <c r="D10" s="96"/>
      <c r="E10" s="56"/>
      <c r="F10" s="74"/>
      <c r="G10" s="187" t="s">
        <v>65</v>
      </c>
      <c r="H10" s="189" t="s">
        <v>175</v>
      </c>
      <c r="I10" s="80"/>
    </row>
    <row r="11" spans="1:9" x14ac:dyDescent="0.25">
      <c r="A11" s="79"/>
      <c r="B11" s="47"/>
      <c r="C11" s="96"/>
      <c r="D11" s="96"/>
      <c r="E11" s="56"/>
      <c r="F11" s="74"/>
      <c r="G11" s="187" t="s">
        <v>66</v>
      </c>
      <c r="H11" s="189" t="s">
        <v>176</v>
      </c>
      <c r="I11" s="80"/>
    </row>
    <row r="12" spans="1:9" x14ac:dyDescent="0.25">
      <c r="A12" s="79"/>
      <c r="B12" s="47"/>
      <c r="C12" s="96"/>
      <c r="D12" s="96"/>
      <c r="E12" s="56"/>
      <c r="F12" s="74"/>
      <c r="G12" s="187" t="s">
        <v>94</v>
      </c>
      <c r="H12" s="189" t="s">
        <v>177</v>
      </c>
      <c r="I12" s="80"/>
    </row>
    <row r="13" spans="1:9" x14ac:dyDescent="0.25">
      <c r="A13" s="79"/>
      <c r="B13" s="47"/>
      <c r="C13" s="96"/>
      <c r="D13" s="96"/>
      <c r="E13" s="56"/>
      <c r="F13" s="74"/>
      <c r="G13" s="187" t="s">
        <v>67</v>
      </c>
      <c r="H13" s="189" t="s">
        <v>196</v>
      </c>
      <c r="I13" s="80"/>
    </row>
    <row r="14" spans="1:9" x14ac:dyDescent="0.25">
      <c r="A14" s="79"/>
      <c r="B14" s="47"/>
      <c r="C14" s="96"/>
      <c r="D14" s="96"/>
      <c r="E14" s="56"/>
      <c r="F14" s="74"/>
      <c r="G14" s="187" t="s">
        <v>68</v>
      </c>
      <c r="H14" s="189" t="s">
        <v>178</v>
      </c>
      <c r="I14" s="80"/>
    </row>
    <row r="15" spans="1:9" x14ac:dyDescent="0.25">
      <c r="A15" s="79"/>
      <c r="B15" s="47"/>
      <c r="C15" s="96"/>
      <c r="D15" s="96"/>
      <c r="E15" s="56"/>
      <c r="F15" s="74"/>
      <c r="G15" s="187" t="s">
        <v>69</v>
      </c>
      <c r="H15" s="189" t="s">
        <v>179</v>
      </c>
      <c r="I15" s="80"/>
    </row>
    <row r="16" spans="1:9" x14ac:dyDescent="0.25">
      <c r="A16" s="79"/>
      <c r="B16" s="47"/>
      <c r="C16" s="96"/>
      <c r="D16" s="96"/>
      <c r="E16" s="56"/>
      <c r="F16" s="74"/>
      <c r="G16" s="187" t="s">
        <v>93</v>
      </c>
      <c r="H16" s="189" t="s">
        <v>180</v>
      </c>
      <c r="I16" s="80"/>
    </row>
    <row r="17" spans="1:9" x14ac:dyDescent="0.25">
      <c r="A17" s="79"/>
      <c r="B17" s="47"/>
      <c r="C17" s="96"/>
      <c r="D17" s="96"/>
      <c r="E17" s="56"/>
      <c r="F17" s="74"/>
      <c r="G17" s="187" t="s">
        <v>92</v>
      </c>
      <c r="H17" s="189" t="s">
        <v>181</v>
      </c>
      <c r="I17" s="80"/>
    </row>
    <row r="18" spans="1:9" x14ac:dyDescent="0.25">
      <c r="A18" s="79"/>
      <c r="B18" s="47"/>
      <c r="C18" s="96"/>
      <c r="D18" s="96"/>
      <c r="E18" s="56"/>
      <c r="F18" s="74"/>
      <c r="G18" s="187" t="s">
        <v>91</v>
      </c>
      <c r="H18" s="189" t="s">
        <v>182</v>
      </c>
      <c r="I18" s="80"/>
    </row>
    <row r="19" spans="1:9" x14ac:dyDescent="0.25">
      <c r="A19" s="79"/>
      <c r="B19" s="47"/>
      <c r="C19" s="96"/>
      <c r="D19" s="96"/>
      <c r="E19" s="56"/>
      <c r="F19" s="74"/>
      <c r="G19" s="187" t="s">
        <v>90</v>
      </c>
      <c r="H19" s="189" t="s">
        <v>183</v>
      </c>
      <c r="I19" s="80"/>
    </row>
    <row r="20" spans="1:9" x14ac:dyDescent="0.25">
      <c r="A20" s="79"/>
      <c r="B20" s="47"/>
      <c r="C20" s="96"/>
      <c r="D20" s="96"/>
      <c r="E20" s="56"/>
      <c r="F20" s="74"/>
      <c r="G20" s="187" t="s">
        <v>89</v>
      </c>
      <c r="H20" s="189" t="s">
        <v>173</v>
      </c>
      <c r="I20" s="80"/>
    </row>
    <row r="21" spans="1:9" x14ac:dyDescent="0.25">
      <c r="A21" s="79"/>
      <c r="B21" s="47"/>
      <c r="C21" s="96"/>
      <c r="D21" s="96"/>
      <c r="E21" s="56"/>
      <c r="F21" s="74"/>
      <c r="G21" s="187" t="s">
        <v>80</v>
      </c>
      <c r="H21" s="189" t="s">
        <v>190</v>
      </c>
      <c r="I21" s="80"/>
    </row>
    <row r="22" spans="1:9" x14ac:dyDescent="0.25">
      <c r="A22" s="79"/>
      <c r="B22" s="47"/>
      <c r="C22" s="96"/>
      <c r="D22" s="96"/>
      <c r="E22" s="56"/>
      <c r="F22" s="74"/>
      <c r="G22" s="187" t="s">
        <v>88</v>
      </c>
      <c r="H22" s="189" t="s">
        <v>184</v>
      </c>
      <c r="I22" s="80"/>
    </row>
    <row r="23" spans="1:9" x14ac:dyDescent="0.25">
      <c r="A23" s="79"/>
      <c r="B23" s="47"/>
      <c r="C23" s="96"/>
      <c r="D23" s="96"/>
      <c r="E23" s="56"/>
      <c r="F23" s="74"/>
      <c r="G23" s="187" t="s">
        <v>87</v>
      </c>
      <c r="H23" s="189" t="s">
        <v>199</v>
      </c>
      <c r="I23" s="80"/>
    </row>
    <row r="24" spans="1:9" x14ac:dyDescent="0.25">
      <c r="A24" s="79"/>
      <c r="B24" s="47"/>
      <c r="C24" s="96"/>
      <c r="D24" s="96"/>
      <c r="E24" s="56"/>
      <c r="F24" s="74"/>
      <c r="G24" s="187" t="s">
        <v>86</v>
      </c>
      <c r="H24" s="189" t="s">
        <v>185</v>
      </c>
      <c r="I24" s="80"/>
    </row>
    <row r="25" spans="1:9" x14ac:dyDescent="0.25">
      <c r="A25" s="79"/>
      <c r="B25" s="47"/>
      <c r="C25" s="96"/>
      <c r="D25" s="96"/>
      <c r="E25" s="56"/>
      <c r="F25" s="74"/>
      <c r="G25" s="187" t="s">
        <v>85</v>
      </c>
      <c r="H25" s="189" t="s">
        <v>186</v>
      </c>
      <c r="I25" s="80"/>
    </row>
    <row r="26" spans="1:9" x14ac:dyDescent="0.25">
      <c r="A26" s="79"/>
      <c r="B26" s="47"/>
      <c r="C26" s="96"/>
      <c r="D26" s="96"/>
      <c r="E26" s="56"/>
      <c r="F26" s="74"/>
      <c r="G26" s="187" t="s">
        <v>84</v>
      </c>
      <c r="H26" s="189" t="s">
        <v>187</v>
      </c>
      <c r="I26" s="80"/>
    </row>
    <row r="27" spans="1:9" x14ac:dyDescent="0.25">
      <c r="A27" s="79"/>
      <c r="B27" s="47"/>
      <c r="C27" s="96"/>
      <c r="D27" s="96"/>
      <c r="E27" s="56"/>
      <c r="F27" s="74"/>
      <c r="G27" s="187" t="s">
        <v>83</v>
      </c>
      <c r="H27" s="189" t="s">
        <v>188</v>
      </c>
      <c r="I27" s="80"/>
    </row>
    <row r="28" spans="1:9" x14ac:dyDescent="0.25">
      <c r="A28" s="79"/>
      <c r="B28" s="47"/>
      <c r="C28" s="96"/>
      <c r="D28" s="96"/>
      <c r="E28" s="56"/>
      <c r="F28" s="74"/>
      <c r="G28" s="187" t="s">
        <v>82</v>
      </c>
      <c r="H28" s="189" t="s">
        <v>189</v>
      </c>
      <c r="I28" s="80"/>
    </row>
    <row r="29" spans="1:9" x14ac:dyDescent="0.25">
      <c r="A29" s="79"/>
      <c r="B29" s="47"/>
      <c r="C29" s="96"/>
      <c r="D29" s="96"/>
      <c r="E29" s="56"/>
      <c r="F29" s="74"/>
      <c r="G29" s="187" t="s">
        <v>81</v>
      </c>
      <c r="H29" s="189" t="s">
        <v>174</v>
      </c>
      <c r="I29" s="80"/>
    </row>
    <row r="30" spans="1:9" x14ac:dyDescent="0.25">
      <c r="A30" s="79"/>
      <c r="B30" s="47"/>
      <c r="C30" s="96"/>
      <c r="D30" s="96"/>
      <c r="E30" s="56"/>
      <c r="F30" s="74"/>
      <c r="G30" s="187" t="s">
        <v>79</v>
      </c>
      <c r="H30" s="189" t="s">
        <v>191</v>
      </c>
      <c r="I30" s="80"/>
    </row>
    <row r="31" spans="1:9" x14ac:dyDescent="0.25">
      <c r="A31" s="79"/>
      <c r="B31" s="47"/>
      <c r="C31" s="96"/>
      <c r="D31" s="96"/>
      <c r="E31" s="56"/>
      <c r="F31" s="74"/>
      <c r="G31" s="187" t="s">
        <v>78</v>
      </c>
      <c r="H31" s="189" t="s">
        <v>198</v>
      </c>
      <c r="I31" s="80"/>
    </row>
    <row r="32" spans="1:9" x14ac:dyDescent="0.25">
      <c r="A32" s="79"/>
      <c r="B32" s="47"/>
      <c r="C32" s="96"/>
      <c r="D32" s="96"/>
      <c r="E32" s="56"/>
      <c r="F32" s="74"/>
      <c r="G32" s="187" t="s">
        <v>77</v>
      </c>
      <c r="H32" s="189" t="s">
        <v>192</v>
      </c>
      <c r="I32" s="80"/>
    </row>
    <row r="33" spans="1:9" x14ac:dyDescent="0.25">
      <c r="A33" s="79"/>
      <c r="B33" s="47"/>
      <c r="C33" s="96"/>
      <c r="D33" s="96"/>
      <c r="E33" s="56"/>
      <c r="F33" s="74"/>
      <c r="G33" s="187" t="s">
        <v>76</v>
      </c>
      <c r="H33" s="189" t="s">
        <v>200</v>
      </c>
      <c r="I33" s="80"/>
    </row>
    <row r="34" spans="1:9" x14ac:dyDescent="0.25">
      <c r="A34" s="79"/>
      <c r="B34" s="47"/>
      <c r="C34" s="96"/>
      <c r="D34" s="96"/>
      <c r="E34" s="56"/>
      <c r="F34" s="74"/>
      <c r="G34" s="187" t="s">
        <v>75</v>
      </c>
      <c r="H34" s="189" t="s">
        <v>193</v>
      </c>
      <c r="I34" s="80"/>
    </row>
    <row r="35" spans="1:9" x14ac:dyDescent="0.25">
      <c r="A35" s="79"/>
      <c r="B35" s="47"/>
      <c r="C35" s="96"/>
      <c r="D35" s="96"/>
      <c r="E35" s="56"/>
      <c r="F35" s="74"/>
      <c r="G35" s="187" t="s">
        <v>74</v>
      </c>
      <c r="H35" s="189" t="s">
        <v>194</v>
      </c>
      <c r="I35" s="80"/>
    </row>
    <row r="36" spans="1:9" x14ac:dyDescent="0.25">
      <c r="A36" s="79"/>
      <c r="B36" s="47"/>
      <c r="C36" s="96"/>
      <c r="D36" s="96"/>
      <c r="E36" s="57"/>
      <c r="F36" s="74"/>
      <c r="G36" s="190" t="s">
        <v>73</v>
      </c>
      <c r="H36" s="191" t="s">
        <v>195</v>
      </c>
      <c r="I36" s="80"/>
    </row>
    <row r="37" spans="1:9" x14ac:dyDescent="0.25">
      <c r="A37" s="79"/>
      <c r="B37" s="26"/>
      <c r="C37" s="95" t="s">
        <v>55</v>
      </c>
      <c r="D37" s="54">
        <f>(D9*E9)+(D10*E10)+(D11*E11)+(D12*E12)+(D13*E13)+(D14*E14)+(D15*E15)+(D16*E16)+(D17*E17)+(D18*E18)+(D19*E19)+(D20*E20)+(D21*E21)+(D22*E22)+(D23*E23)+(D24*E24)+(D25*E25)+(D26*E26)+(D27*E27)+(D28*E28)+(D29*E29)+(D30*E30)+(D31*E31)+(D32*E32)+(D33*E33)+(D34*E34)+(D35*E35)+(D36*E36)</f>
        <v>0</v>
      </c>
      <c r="E37" s="74"/>
      <c r="F37" s="74"/>
      <c r="G37" s="74"/>
      <c r="H37" s="74"/>
      <c r="I37" s="80"/>
    </row>
    <row r="38" spans="1:9" x14ac:dyDescent="0.25">
      <c r="A38" s="79"/>
      <c r="B38" s="75"/>
      <c r="C38" s="74"/>
      <c r="D38" s="74"/>
      <c r="E38" s="74"/>
      <c r="F38" s="74"/>
      <c r="G38" s="74"/>
      <c r="H38" s="74"/>
      <c r="I38" s="80"/>
    </row>
    <row r="39" spans="1:9" ht="15.75" thickBot="1" x14ac:dyDescent="0.3">
      <c r="A39" s="81"/>
      <c r="B39" s="82"/>
      <c r="C39" s="82"/>
      <c r="D39" s="82"/>
      <c r="E39" s="82"/>
      <c r="F39" s="82"/>
      <c r="G39" s="82"/>
      <c r="H39" s="82"/>
      <c r="I39" s="83"/>
    </row>
    <row r="40" spans="1:9" x14ac:dyDescent="0.25">
      <c r="C40" s="185"/>
      <c r="D40" s="185"/>
      <c r="E40" s="185"/>
      <c r="F40" s="185"/>
    </row>
  </sheetData>
  <sheetProtection password="C931" sheet="1" objects="1" scenarios="1" selectLockedCells="1"/>
  <mergeCells count="3">
    <mergeCell ref="B2:E2"/>
    <mergeCell ref="C3:E3"/>
    <mergeCell ref="G6:H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D9" sqref="D9"/>
    </sheetView>
  </sheetViews>
  <sheetFormatPr defaultRowHeight="15" x14ac:dyDescent="0.25"/>
  <cols>
    <col min="1" max="1" width="1.7109375" customWidth="1"/>
    <col min="2" max="2" width="3.140625" bestFit="1" customWidth="1"/>
    <col min="3" max="3" width="65.42578125" bestFit="1" customWidth="1"/>
    <col min="4" max="4" width="15.7109375" bestFit="1" customWidth="1"/>
  </cols>
  <sheetData>
    <row r="1" spans="1:5" x14ac:dyDescent="0.25">
      <c r="A1" s="76"/>
      <c r="B1" s="77"/>
      <c r="C1" s="77"/>
      <c r="D1" s="77"/>
      <c r="E1" s="78"/>
    </row>
    <row r="2" spans="1:5" x14ac:dyDescent="0.25">
      <c r="A2" s="79"/>
      <c r="B2" s="223" t="s">
        <v>30</v>
      </c>
      <c r="C2" s="223"/>
      <c r="D2" s="223"/>
      <c r="E2" s="80"/>
    </row>
    <row r="3" spans="1:5" ht="255.75" customHeight="1" x14ac:dyDescent="0.25">
      <c r="A3" s="79"/>
      <c r="B3" s="74"/>
      <c r="C3" s="205" t="s">
        <v>131</v>
      </c>
      <c r="D3" s="205"/>
      <c r="E3" s="80"/>
    </row>
    <row r="4" spans="1:5" x14ac:dyDescent="0.25">
      <c r="A4" s="79"/>
      <c r="B4" s="74"/>
      <c r="C4" s="74"/>
      <c r="D4" s="74"/>
      <c r="E4" s="80"/>
    </row>
    <row r="5" spans="1:5" x14ac:dyDescent="0.25">
      <c r="A5" s="79"/>
      <c r="B5" s="74"/>
      <c r="C5" s="74"/>
      <c r="D5" s="74"/>
      <c r="E5" s="80"/>
    </row>
    <row r="6" spans="1:5" x14ac:dyDescent="0.25">
      <c r="A6" s="79"/>
      <c r="B6" s="86"/>
      <c r="C6" s="87" t="s">
        <v>0</v>
      </c>
      <c r="D6" s="88" t="s">
        <v>8</v>
      </c>
      <c r="E6" s="80"/>
    </row>
    <row r="7" spans="1:5" x14ac:dyDescent="0.25">
      <c r="A7" s="79"/>
      <c r="B7" s="89">
        <v>8</v>
      </c>
      <c r="C7" s="23" t="s">
        <v>53</v>
      </c>
      <c r="D7" s="37" t="s">
        <v>6</v>
      </c>
      <c r="E7" s="80"/>
    </row>
    <row r="8" spans="1:5" x14ac:dyDescent="0.25">
      <c r="A8" s="79"/>
      <c r="B8" s="90"/>
      <c r="C8" s="59" t="s">
        <v>57</v>
      </c>
      <c r="D8" s="62"/>
      <c r="E8" s="80"/>
    </row>
    <row r="9" spans="1:5" x14ac:dyDescent="0.25">
      <c r="A9" s="79"/>
      <c r="B9" s="90"/>
      <c r="C9" s="60" t="s">
        <v>58</v>
      </c>
      <c r="D9" s="63"/>
      <c r="E9" s="80"/>
    </row>
    <row r="10" spans="1:5" x14ac:dyDescent="0.25">
      <c r="A10" s="79"/>
      <c r="B10" s="90"/>
      <c r="C10" s="60" t="s">
        <v>59</v>
      </c>
      <c r="D10" s="63"/>
      <c r="E10" s="80"/>
    </row>
    <row r="11" spans="1:5" x14ac:dyDescent="0.25">
      <c r="A11" s="79"/>
      <c r="B11" s="90"/>
      <c r="C11" s="60" t="s">
        <v>60</v>
      </c>
      <c r="D11" s="63"/>
      <c r="E11" s="80"/>
    </row>
    <row r="12" spans="1:5" x14ac:dyDescent="0.25">
      <c r="A12" s="79"/>
      <c r="B12" s="90"/>
      <c r="C12" s="60" t="s">
        <v>61</v>
      </c>
      <c r="D12" s="63"/>
      <c r="E12" s="80"/>
    </row>
    <row r="13" spans="1:5" x14ac:dyDescent="0.25">
      <c r="A13" s="79"/>
      <c r="B13" s="91"/>
      <c r="C13" s="61" t="s">
        <v>62</v>
      </c>
      <c r="D13" s="64">
        <f>MAX(D9:D12)</f>
        <v>0</v>
      </c>
      <c r="E13" s="80"/>
    </row>
    <row r="14" spans="1:5" x14ac:dyDescent="0.25">
      <c r="A14" s="79"/>
      <c r="B14" s="74"/>
      <c r="C14" s="74"/>
      <c r="D14" s="74"/>
      <c r="E14" s="80"/>
    </row>
    <row r="15" spans="1:5" ht="15.75" thickBot="1" x14ac:dyDescent="0.3">
      <c r="A15" s="81"/>
      <c r="B15" s="82"/>
      <c r="C15" s="82"/>
      <c r="D15" s="82"/>
      <c r="E15" s="83"/>
    </row>
    <row r="16" spans="1:5" x14ac:dyDescent="0.25">
      <c r="C16" s="226"/>
      <c r="D16" s="226"/>
    </row>
  </sheetData>
  <sheetProtection password="C931" sheet="1" objects="1" scenarios="1" selectLockedCells="1"/>
  <mergeCells count="3">
    <mergeCell ref="B2:D2"/>
    <mergeCell ref="C3:D3"/>
    <mergeCell ref="C16:D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Energy-Water-VMT</vt:lpstr>
      <vt:lpstr>TransportationMaps</vt:lpstr>
      <vt:lpstr>WARM (C&amp;D Waste)</vt:lpstr>
      <vt:lpstr>URBEMIS</vt:lpstr>
      <vt:lpstr>Rdwy Emissions Model</vt:lpstr>
      <vt:lpstr>Build C Neutral</vt:lpstr>
      <vt:lpstr>Tree Carbon</vt:lpstr>
      <vt:lpstr>Reforestation</vt:lpstr>
      <vt:lpstr>Embodied Energy</vt:lpstr>
      <vt:lpstr>NET PROJECT GHG</vt:lpstr>
    </vt:vector>
  </TitlesOfParts>
  <Company>O'Brien and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justus</dc:creator>
  <cp:lastModifiedBy>Erzen, Alex</cp:lastModifiedBy>
  <dcterms:created xsi:type="dcterms:W3CDTF">2011-11-15T18:11:07Z</dcterms:created>
  <dcterms:modified xsi:type="dcterms:W3CDTF">2013-09-20T17:08:41Z</dcterms:modified>
</cp:coreProperties>
</file>